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320" yWindow="-48" windowWidth="9636" windowHeight="11640" tabRatio="868"/>
  </bookViews>
  <sheets>
    <sheet name="Welcome" sheetId="7" r:id="rId1"/>
    <sheet name="General Facility Info" sheetId="8" r:id="rId2"/>
    <sheet name="Compressed Air" sheetId="1" r:id="rId3"/>
    <sheet name="Sheet1" sheetId="6" state="hidden" r:id="rId4"/>
    <sheet name="Pilot Program" sheetId="12" state="hidden" r:id="rId5"/>
    <sheet name="Refrigeration" sheetId="21" r:id="rId6"/>
    <sheet name="Motors" sheetId="9" r:id="rId7"/>
    <sheet name="HVAC" sheetId="14" state="hidden" r:id="rId8"/>
    <sheet name="Lists" sheetId="11" state="hidden" r:id="rId9"/>
    <sheet name="Summary" sheetId="13" state="hidden" r:id="rId10"/>
    <sheet name="Avoided Costs and Load Shapes" sheetId="15" state="hidden" r:id="rId11"/>
    <sheet name="Sheet4" sheetId="19" state="hidden" r:id="rId12"/>
  </sheets>
  <definedNames>
    <definedName name="agelist">Sheet1!$A$1:$A$110</definedName>
    <definedName name="appstatuslist">Lists!$A$12:$A$14</definedName>
    <definedName name="buildingtypelist">Sheet1!$E$1:$E$15</definedName>
    <definedName name="buildingtypelist1">Lists!$A$25:$A$44</definedName>
    <definedName name="buildingtypelist2">Lists!$A$22:$A$44</definedName>
    <definedName name="buildingtypelist3">Lists!$A$22:$A$43</definedName>
    <definedName name="CommercialAC">Summary!$CO$11:$CO$70</definedName>
    <definedName name="compcontrols">Lists!$E$9:$E$14</definedName>
    <definedName name="compressortype">Lists!$C$9:$C$13</definedName>
    <definedName name="CondenserControl">Lists!$C$21:$C$25</definedName>
    <definedName name="condensertype">Lists!$C$16:$C$19</definedName>
    <definedName name="controllist">Sheet1!$C$7:$C$9</definedName>
    <definedName name="controllist1">Lists!$A$16:$A$20</definedName>
    <definedName name="controllist2">Lists!$A$16:$A$21</definedName>
    <definedName name="controllist3">#REF!</definedName>
    <definedName name="ControlStrat">Lists!$C$27:$C$29</definedName>
    <definedName name="Doors">Lists!$C$53:$C$59</definedName>
    <definedName name="dryerlocation">Lists!$E$21:$E$23</definedName>
    <definedName name="dryertype">Lists!$E$25:$E$29</definedName>
    <definedName name="EvapDefrost">Lists!$C$31:$C$35</definedName>
    <definedName name="EvapDefrostControl">Lists!$C$43:$C$46</definedName>
    <definedName name="EvapFanControl">Lists!$C$37:$C$41</definedName>
    <definedName name="existinglist">#REF!</definedName>
    <definedName name="existlist">#REF!</definedName>
    <definedName name="existlist1">#REF!</definedName>
    <definedName name="HeatSource">Lists!$A$10:$A$14</definedName>
    <definedName name="LoadingPercent">Lists!$E$62:$E$66</definedName>
    <definedName name="meterlist">Lists!$A$3:$A$4</definedName>
    <definedName name="meterlist1">Lists!$A$2:$A$4</definedName>
    <definedName name="MotorControl">Lists!$C$62:$C$68</definedName>
    <definedName name="MotorService">Lists!$E$53:$E$60</definedName>
    <definedName name="newlist">#REF!</definedName>
    <definedName name="newlist1">#REF!</definedName>
    <definedName name="oilcooling">Lists!$E$1:$E$5</definedName>
    <definedName name="Ownerlist2">Lists!$A$6:$A$9</definedName>
    <definedName name="OwnOrLease">Lists!$A$6:$A$8</definedName>
    <definedName name="_xlnm.Print_Area" localSheetId="2">'Compressed Air'!#REF!</definedName>
    <definedName name="_xlnm.Print_Area" localSheetId="1">'General Facility Info'!$A$1:$AO$60</definedName>
    <definedName name="_xlnm.Print_Area" localSheetId="7">HVAC!$A$1:$AD$148</definedName>
    <definedName name="_xlnm.Print_Area" localSheetId="6">Motors!$A$1:$AB$138</definedName>
    <definedName name="_xlnm.Print_Area" localSheetId="4">'Pilot Program'!$A$1:$X$55</definedName>
    <definedName name="_xlnm.Print_Area" localSheetId="5">Refrigeration!#REF!</definedName>
    <definedName name="_xlnm.Print_Area" localSheetId="0">Welcome!$B$1:$AN$67</definedName>
    <definedName name="PumpControl">Lists!$E$69:$E$74</definedName>
    <definedName name="Purger">Lists!$E$48:$E$51</definedName>
    <definedName name="ratelist">Sheet1!$C$2:$C$5</definedName>
    <definedName name="ratelist1">Sheet1!$C$1:$C$5</definedName>
    <definedName name="receiverlocation">Lists!$E$17:$E$19</definedName>
    <definedName name="refrigcompcontroltype">Lists!$E$41:$E$46</definedName>
    <definedName name="refrigcomptype">Lists!$E$30:$E$34</definedName>
    <definedName name="statuslist">Sheet1!$B$1:$B$2</definedName>
    <definedName name="temptype">Lists!$E$36:$E$39</definedName>
    <definedName name="tenantlist">Lists!$A$6:$A$8</definedName>
    <definedName name="UnderfloorHeat">Lists!$C$48:$C$51</definedName>
    <definedName name="YesNo">Lists!$C$4:$C$7</definedName>
    <definedName name="yesnolist">'General Facility Info'!$A$65:$A$66</definedName>
  </definedNames>
  <calcPr calcId="125725"/>
</workbook>
</file>

<file path=xl/calcChain.xml><?xml version="1.0" encoding="utf-8"?>
<calcChain xmlns="http://schemas.openxmlformats.org/spreadsheetml/2006/main">
  <c r="U13" i="13"/>
  <c r="C3"/>
  <c r="C4"/>
  <c r="C5"/>
  <c r="C6"/>
  <c r="C2"/>
  <c r="CO36"/>
  <c r="L21" i="15"/>
  <c r="M21"/>
  <c r="N21"/>
  <c r="CO18" i="13"/>
  <c r="O21" i="15"/>
  <c r="P21"/>
  <c r="Q21"/>
  <c r="R21"/>
  <c r="L22"/>
  <c r="M22"/>
  <c r="N22"/>
  <c r="O22"/>
  <c r="P22"/>
  <c r="Q22"/>
  <c r="R22"/>
  <c r="L23"/>
  <c r="M23"/>
  <c r="N23"/>
  <c r="CP20" i="13"/>
  <c r="O23" i="15"/>
  <c r="P23"/>
  <c r="Q23"/>
  <c r="R23"/>
  <c r="L24"/>
  <c r="M24"/>
  <c r="N24"/>
  <c r="CO21" i="13"/>
  <c r="O24" i="15"/>
  <c r="P24"/>
  <c r="Q24"/>
  <c r="R24"/>
  <c r="L25"/>
  <c r="M25"/>
  <c r="O25"/>
  <c r="P25"/>
  <c r="Q25"/>
  <c r="R25"/>
  <c r="L26"/>
  <c r="M26"/>
  <c r="N26"/>
  <c r="O26"/>
  <c r="P26"/>
  <c r="Q26"/>
  <c r="R26"/>
  <c r="L27"/>
  <c r="M27"/>
  <c r="O27"/>
  <c r="P27"/>
  <c r="Q27"/>
  <c r="R27"/>
  <c r="L28"/>
  <c r="M28"/>
  <c r="N28"/>
  <c r="O28"/>
  <c r="P28"/>
  <c r="Q28"/>
  <c r="R28"/>
  <c r="L29"/>
  <c r="M29"/>
  <c r="N29"/>
  <c r="O29"/>
  <c r="P29"/>
  <c r="Q29"/>
  <c r="R29"/>
  <c r="L30"/>
  <c r="M30"/>
  <c r="O30"/>
  <c r="P30"/>
  <c r="Q30"/>
  <c r="R30"/>
  <c r="L31"/>
  <c r="M31"/>
  <c r="N31"/>
  <c r="O31"/>
  <c r="CO28" i="13"/>
  <c r="P31" i="15"/>
  <c r="Q31"/>
  <c r="R31"/>
  <c r="L32"/>
  <c r="N32"/>
  <c r="M32"/>
  <c r="O32"/>
  <c r="P32"/>
  <c r="Q32"/>
  <c r="R32"/>
  <c r="L33"/>
  <c r="M33"/>
  <c r="N33"/>
  <c r="CO30" i="13"/>
  <c r="O33" i="15"/>
  <c r="P33"/>
  <c r="Q33"/>
  <c r="R33"/>
  <c r="L34"/>
  <c r="M34"/>
  <c r="N34"/>
  <c r="O34"/>
  <c r="P34"/>
  <c r="Q34"/>
  <c r="R34"/>
  <c r="L35"/>
  <c r="M35"/>
  <c r="O35"/>
  <c r="P35"/>
  <c r="Q35"/>
  <c r="R35"/>
  <c r="L36"/>
  <c r="M36"/>
  <c r="N36"/>
  <c r="O36"/>
  <c r="P36"/>
  <c r="Q36"/>
  <c r="R36"/>
  <c r="L37"/>
  <c r="M37"/>
  <c r="N37"/>
  <c r="O37"/>
  <c r="P37"/>
  <c r="CP34" i="13"/>
  <c r="Q37" i="15"/>
  <c r="R37"/>
  <c r="L38"/>
  <c r="M38"/>
  <c r="N38"/>
  <c r="O38"/>
  <c r="P38"/>
  <c r="Q38"/>
  <c r="R38"/>
  <c r="L39"/>
  <c r="M39"/>
  <c r="N39"/>
  <c r="O39"/>
  <c r="P39"/>
  <c r="Q39"/>
  <c r="R39"/>
  <c r="L40"/>
  <c r="N40"/>
  <c r="M40"/>
  <c r="O40"/>
  <c r="P40"/>
  <c r="Q40"/>
  <c r="R40"/>
  <c r="L41"/>
  <c r="M41"/>
  <c r="N41"/>
  <c r="O41"/>
  <c r="P41"/>
  <c r="Q41"/>
  <c r="R41"/>
  <c r="L42"/>
  <c r="M42"/>
  <c r="N42"/>
  <c r="O42"/>
  <c r="P42"/>
  <c r="Q42"/>
  <c r="R42"/>
  <c r="L43"/>
  <c r="M43"/>
  <c r="O43"/>
  <c r="P43"/>
  <c r="Q43"/>
  <c r="R43"/>
  <c r="M44"/>
  <c r="P44"/>
  <c r="Q44"/>
  <c r="M45"/>
  <c r="M46"/>
  <c r="Q46"/>
  <c r="M47"/>
  <c r="Q47"/>
  <c r="M48"/>
  <c r="M49"/>
  <c r="Q49"/>
  <c r="M50"/>
  <c r="Q50"/>
  <c r="M51"/>
  <c r="Q51"/>
  <c r="M52"/>
  <c r="Q52"/>
  <c r="M53"/>
  <c r="Q54"/>
  <c r="Q55"/>
  <c r="Q57"/>
  <c r="Q58"/>
  <c r="Q59"/>
  <c r="Q60"/>
  <c r="Q62"/>
  <c r="Q63"/>
  <c r="Q65"/>
  <c r="Q66"/>
  <c r="Q67"/>
  <c r="Q68"/>
  <c r="Q70"/>
  <c r="Q71"/>
  <c r="Q73"/>
  <c r="L20"/>
  <c r="M20"/>
  <c r="N20"/>
  <c r="O20"/>
  <c r="P20"/>
  <c r="Q20"/>
  <c r="R20"/>
  <c r="L19"/>
  <c r="M19"/>
  <c r="N19"/>
  <c r="O19"/>
  <c r="P19"/>
  <c r="Q19"/>
  <c r="R19"/>
  <c r="L18"/>
  <c r="M18"/>
  <c r="O18"/>
  <c r="P18"/>
  <c r="Q18"/>
  <c r="R18"/>
  <c r="R17"/>
  <c r="L17"/>
  <c r="M17"/>
  <c r="N17"/>
  <c r="O17"/>
  <c r="P17"/>
  <c r="Q17"/>
  <c r="L16"/>
  <c r="M16"/>
  <c r="N16"/>
  <c r="CO13" i="13"/>
  <c r="O16" i="15"/>
  <c r="P16"/>
  <c r="Q16"/>
  <c r="R16"/>
  <c r="R15"/>
  <c r="Q15"/>
  <c r="P15"/>
  <c r="O15"/>
  <c r="M15"/>
  <c r="N15"/>
  <c r="CP12" i="13"/>
  <c r="L15" i="15"/>
  <c r="C54"/>
  <c r="C55"/>
  <c r="C56"/>
  <c r="D44"/>
  <c r="O44"/>
  <c r="G44"/>
  <c r="G45"/>
  <c r="G46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E44"/>
  <c r="E45"/>
  <c r="E46"/>
  <c r="E47"/>
  <c r="E6"/>
  <c r="CP37" i="13"/>
  <c r="CO37"/>
  <c r="CP14"/>
  <c r="CO14"/>
  <c r="CO17"/>
  <c r="CP17"/>
  <c r="CO25"/>
  <c r="CP25"/>
  <c r="CO16"/>
  <c r="CP29"/>
  <c r="CO29"/>
  <c r="CO35"/>
  <c r="CP35"/>
  <c r="CO20"/>
  <c r="G47" i="15"/>
  <c r="R46"/>
  <c r="CP28" i="13"/>
  <c r="CP18"/>
  <c r="M55" i="15"/>
  <c r="P46"/>
  <c r="R45"/>
  <c r="R44"/>
  <c r="CO39" i="13"/>
  <c r="CP39"/>
  <c r="CP36"/>
  <c r="CO34"/>
  <c r="CO19"/>
  <c r="CP19"/>
  <c r="CO12"/>
  <c r="CP13"/>
  <c r="CP21"/>
  <c r="CP33"/>
  <c r="CO23"/>
  <c r="CP23"/>
  <c r="CP16"/>
  <c r="CO38"/>
  <c r="CP38"/>
  <c r="CO31"/>
  <c r="CP31"/>
  <c r="CO26"/>
  <c r="CP26"/>
  <c r="D45" i="15"/>
  <c r="E48"/>
  <c r="P47"/>
  <c r="C57"/>
  <c r="M56"/>
  <c r="N18"/>
  <c r="M54"/>
  <c r="P45"/>
  <c r="N30"/>
  <c r="N25"/>
  <c r="CO33" i="13"/>
  <c r="CP30"/>
  <c r="Q72" i="15"/>
  <c r="Q69"/>
  <c r="Q64"/>
  <c r="Q61"/>
  <c r="Q56"/>
  <c r="Q53"/>
  <c r="Q48"/>
  <c r="Q45"/>
  <c r="N43"/>
  <c r="N35"/>
  <c r="N27"/>
  <c r="J105" i="13"/>
  <c r="J97"/>
  <c r="J95"/>
  <c r="K95" s="1"/>
  <c r="L95" s="1"/>
  <c r="P95" s="1"/>
  <c r="Q95" s="1"/>
  <c r="J90"/>
  <c r="K90" s="1"/>
  <c r="L90" s="1"/>
  <c r="P90" s="1"/>
  <c r="Q90" s="1"/>
  <c r="J87"/>
  <c r="K87" s="1"/>
  <c r="L87" s="1"/>
  <c r="P87" s="1"/>
  <c r="Q87" s="1"/>
  <c r="J81"/>
  <c r="K81" s="1"/>
  <c r="J77"/>
  <c r="J66"/>
  <c r="J57"/>
  <c r="K57" s="1"/>
  <c r="L57" s="1"/>
  <c r="P57" s="1"/>
  <c r="Q57" s="1"/>
  <c r="J48"/>
  <c r="J39"/>
  <c r="AE108" i="12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52"/>
  <c r="T60" i="8"/>
  <c r="F111" i="13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H111"/>
  <c r="H110"/>
  <c r="CC110" s="1"/>
  <c r="H109"/>
  <c r="H108"/>
  <c r="H107"/>
  <c r="H106"/>
  <c r="H105"/>
  <c r="H104"/>
  <c r="H103"/>
  <c r="H102"/>
  <c r="H101"/>
  <c r="H100"/>
  <c r="H99"/>
  <c r="H98"/>
  <c r="CG98" s="1"/>
  <c r="H97"/>
  <c r="H96"/>
  <c r="H95"/>
  <c r="H94"/>
  <c r="BJ94" s="1"/>
  <c r="H93"/>
  <c r="H92"/>
  <c r="BZ92" s="1"/>
  <c r="H91"/>
  <c r="H90"/>
  <c r="H89"/>
  <c r="H88"/>
  <c r="H87"/>
  <c r="H86"/>
  <c r="AN86" s="1"/>
  <c r="H85"/>
  <c r="H84"/>
  <c r="H83"/>
  <c r="H82"/>
  <c r="AN82" s="1"/>
  <c r="H81"/>
  <c r="H80"/>
  <c r="H79"/>
  <c r="H78"/>
  <c r="H77"/>
  <c r="H76"/>
  <c r="BK76" s="1"/>
  <c r="H75"/>
  <c r="H74"/>
  <c r="H73"/>
  <c r="H72"/>
  <c r="H71"/>
  <c r="H70"/>
  <c r="AV70" s="1"/>
  <c r="H69"/>
  <c r="H68"/>
  <c r="H67"/>
  <c r="H66"/>
  <c r="H65"/>
  <c r="H64"/>
  <c r="H63"/>
  <c r="H62"/>
  <c r="H61"/>
  <c r="H60"/>
  <c r="H59"/>
  <c r="H58"/>
  <c r="AX58" s="1"/>
  <c r="H57"/>
  <c r="H56"/>
  <c r="H55"/>
  <c r="H54"/>
  <c r="H53"/>
  <c r="H52"/>
  <c r="H51"/>
  <c r="H50"/>
  <c r="BI50" s="1"/>
  <c r="H49"/>
  <c r="H48"/>
  <c r="H47"/>
  <c r="H46"/>
  <c r="H45"/>
  <c r="H44"/>
  <c r="H43"/>
  <c r="H42"/>
  <c r="H41"/>
  <c r="H40"/>
  <c r="H39"/>
  <c r="H38"/>
  <c r="H37"/>
  <c r="H36"/>
  <c r="U111"/>
  <c r="U103"/>
  <c r="U97"/>
  <c r="U96"/>
  <c r="U82"/>
  <c r="U71"/>
  <c r="U70"/>
  <c r="U63"/>
  <c r="U61"/>
  <c r="U60"/>
  <c r="U59"/>
  <c r="U57"/>
  <c r="U55"/>
  <c r="U53"/>
  <c r="U51"/>
  <c r="U50"/>
  <c r="AB50" s="1"/>
  <c r="U49"/>
  <c r="U41"/>
  <c r="AF108" i="12"/>
  <c r="AF105"/>
  <c r="AG105" s="1"/>
  <c r="AF96"/>
  <c r="AF94"/>
  <c r="AG94" s="1"/>
  <c r="AF89"/>
  <c r="AF88"/>
  <c r="AF85"/>
  <c r="AF84"/>
  <c r="AG84" s="1"/>
  <c r="AF83"/>
  <c r="AF81"/>
  <c r="AG81" s="1"/>
  <c r="AF73"/>
  <c r="AF59"/>
  <c r="AG59" s="1"/>
  <c r="AF47"/>
  <c r="AF38"/>
  <c r="AG38" s="1"/>
  <c r="M103" i="13"/>
  <c r="M83"/>
  <c r="M73"/>
  <c r="M34"/>
  <c r="H35"/>
  <c r="H34"/>
  <c r="CG34" s="1"/>
  <c r="H33"/>
  <c r="H32"/>
  <c r="H31"/>
  <c r="H30"/>
  <c r="H29"/>
  <c r="H28"/>
  <c r="H27"/>
  <c r="H26"/>
  <c r="CE26" s="1"/>
  <c r="H25"/>
  <c r="H24"/>
  <c r="H23"/>
  <c r="H22"/>
  <c r="BL22" s="1"/>
  <c r="H21"/>
  <c r="H20"/>
  <c r="H19"/>
  <c r="H18"/>
  <c r="H17"/>
  <c r="H16"/>
  <c r="H15"/>
  <c r="H14"/>
  <c r="H13"/>
  <c r="H12"/>
  <c r="G14" i="12"/>
  <c r="AF11"/>
  <c r="AF32"/>
  <c r="AG32" s="1"/>
  <c r="AF31"/>
  <c r="AG31" s="1"/>
  <c r="AF30"/>
  <c r="AG30" s="1"/>
  <c r="AF28"/>
  <c r="AG28" s="1"/>
  <c r="AF21"/>
  <c r="AF19"/>
  <c r="AG19" s="1"/>
  <c r="AF14"/>
  <c r="AG14" s="1"/>
  <c r="H44" i="15"/>
  <c r="L44"/>
  <c r="N44"/>
  <c r="H45"/>
  <c r="L45"/>
  <c r="N45"/>
  <c r="H46"/>
  <c r="L46"/>
  <c r="N46"/>
  <c r="AD11" i="13"/>
  <c r="AE11"/>
  <c r="AF11"/>
  <c r="AF110"/>
  <c r="AG11"/>
  <c r="AG111"/>
  <c r="AH11"/>
  <c r="AI11"/>
  <c r="AJ11"/>
  <c r="AJ110"/>
  <c r="AK11"/>
  <c r="AK1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E12"/>
  <c r="F12"/>
  <c r="AD12"/>
  <c r="AF12"/>
  <c r="AG12"/>
  <c r="AH12"/>
  <c r="AJ12"/>
  <c r="AK12"/>
  <c r="AL12"/>
  <c r="E13"/>
  <c r="F13"/>
  <c r="AD13"/>
  <c r="AF13"/>
  <c r="AG13"/>
  <c r="AH13"/>
  <c r="AJ13"/>
  <c r="AK13"/>
  <c r="AL13"/>
  <c r="E14"/>
  <c r="F14"/>
  <c r="AE14"/>
  <c r="AF14"/>
  <c r="AJ14"/>
  <c r="E15"/>
  <c r="F15"/>
  <c r="AF15"/>
  <c r="AG15"/>
  <c r="AJ15"/>
  <c r="AK15"/>
  <c r="E16"/>
  <c r="F16"/>
  <c r="AD16"/>
  <c r="AF16"/>
  <c r="AG16"/>
  <c r="AH16"/>
  <c r="AJ16"/>
  <c r="AK16"/>
  <c r="AL16"/>
  <c r="E17"/>
  <c r="F17"/>
  <c r="AD17"/>
  <c r="AF17"/>
  <c r="AG17"/>
  <c r="AH17"/>
  <c r="AJ17"/>
  <c r="AK17"/>
  <c r="AL17"/>
  <c r="E18"/>
  <c r="F18"/>
  <c r="AE18"/>
  <c r="AF18"/>
  <c r="AJ18"/>
  <c r="E19"/>
  <c r="F19"/>
  <c r="AF19"/>
  <c r="AG19"/>
  <c r="AJ19"/>
  <c r="AK19"/>
  <c r="E20"/>
  <c r="F20"/>
  <c r="AD20"/>
  <c r="AF20"/>
  <c r="AG20"/>
  <c r="AH20"/>
  <c r="AJ20"/>
  <c r="AK20"/>
  <c r="AL20"/>
  <c r="E21"/>
  <c r="F21"/>
  <c r="AD21"/>
  <c r="AF21"/>
  <c r="AG21"/>
  <c r="AH21"/>
  <c r="AJ21"/>
  <c r="AK21"/>
  <c r="AL21"/>
  <c r="E22"/>
  <c r="F22"/>
  <c r="AE22"/>
  <c r="AF22"/>
  <c r="AJ22"/>
  <c r="E23"/>
  <c r="F23"/>
  <c r="AF23"/>
  <c r="AG23"/>
  <c r="AJ23"/>
  <c r="AK23"/>
  <c r="E24"/>
  <c r="F24"/>
  <c r="AD24"/>
  <c r="AF24"/>
  <c r="AG24"/>
  <c r="AH24"/>
  <c r="AJ24"/>
  <c r="AK24"/>
  <c r="AL24"/>
  <c r="E25"/>
  <c r="F25"/>
  <c r="AD25"/>
  <c r="AF25"/>
  <c r="AG25"/>
  <c r="AH25"/>
  <c r="AJ25"/>
  <c r="AK25"/>
  <c r="AL25"/>
  <c r="E26"/>
  <c r="F26"/>
  <c r="AE26"/>
  <c r="AF26"/>
  <c r="AJ26"/>
  <c r="E27"/>
  <c r="F27"/>
  <c r="AF27"/>
  <c r="AG27"/>
  <c r="AJ27"/>
  <c r="AK27"/>
  <c r="E28"/>
  <c r="F28"/>
  <c r="AD28"/>
  <c r="AF28"/>
  <c r="AG28"/>
  <c r="AH28"/>
  <c r="AJ28"/>
  <c r="AK28"/>
  <c r="AL28"/>
  <c r="E29"/>
  <c r="F29"/>
  <c r="AD29"/>
  <c r="AF29"/>
  <c r="AG29"/>
  <c r="AH29"/>
  <c r="AJ29"/>
  <c r="AK29"/>
  <c r="AL29"/>
  <c r="E30"/>
  <c r="F30"/>
  <c r="AE30"/>
  <c r="AF30"/>
  <c r="AG30"/>
  <c r="AJ30"/>
  <c r="AK30"/>
  <c r="E31"/>
  <c r="F31"/>
  <c r="AF31"/>
  <c r="AG31"/>
  <c r="AJ31"/>
  <c r="AK31"/>
  <c r="E32"/>
  <c r="F32"/>
  <c r="AD32"/>
  <c r="AF32"/>
  <c r="AG32"/>
  <c r="AH32"/>
  <c r="AJ32"/>
  <c r="AK32"/>
  <c r="AL32"/>
  <c r="E33"/>
  <c r="F33"/>
  <c r="AD33"/>
  <c r="AE33"/>
  <c r="AF33"/>
  <c r="AG33"/>
  <c r="AH33"/>
  <c r="AI33"/>
  <c r="AJ33"/>
  <c r="AK33"/>
  <c r="AL33"/>
  <c r="E34"/>
  <c r="F34"/>
  <c r="AF34"/>
  <c r="AG34"/>
  <c r="AI34"/>
  <c r="AJ34"/>
  <c r="AK34"/>
  <c r="E35"/>
  <c r="F35"/>
  <c r="AF35"/>
  <c r="AG35"/>
  <c r="AJ35"/>
  <c r="AK35"/>
  <c r="AF36"/>
  <c r="AG36"/>
  <c r="AI36"/>
  <c r="AJ36"/>
  <c r="AK36"/>
  <c r="AD37"/>
  <c r="AE37"/>
  <c r="AF37"/>
  <c r="AG37"/>
  <c r="AH37"/>
  <c r="AI37"/>
  <c r="AJ37"/>
  <c r="AK37"/>
  <c r="AL37"/>
  <c r="AD38"/>
  <c r="AF38"/>
  <c r="AG38"/>
  <c r="AH38"/>
  <c r="AJ38"/>
  <c r="AK38"/>
  <c r="AL38"/>
  <c r="AF39"/>
  <c r="AG39"/>
  <c r="AJ39"/>
  <c r="AK39"/>
  <c r="AE40"/>
  <c r="AF40"/>
  <c r="AG40"/>
  <c r="AJ40"/>
  <c r="AK40"/>
  <c r="AD41"/>
  <c r="AF41"/>
  <c r="AG41"/>
  <c r="AH41"/>
  <c r="AJ41"/>
  <c r="AK41"/>
  <c r="AL41"/>
  <c r="AD42"/>
  <c r="AF42"/>
  <c r="AG42"/>
  <c r="AH42"/>
  <c r="AJ42"/>
  <c r="AK42"/>
  <c r="AL42"/>
  <c r="AF43"/>
  <c r="AG43"/>
  <c r="AJ43"/>
  <c r="AK43"/>
  <c r="AF44"/>
  <c r="AG44"/>
  <c r="AI44"/>
  <c r="AJ44"/>
  <c r="AK44"/>
  <c r="AD45"/>
  <c r="AE45"/>
  <c r="AF45"/>
  <c r="AG45"/>
  <c r="AH45"/>
  <c r="AI45"/>
  <c r="AJ45"/>
  <c r="AK45"/>
  <c r="AL45"/>
  <c r="AD46"/>
  <c r="AF46"/>
  <c r="AG46"/>
  <c r="AH46"/>
  <c r="AJ46"/>
  <c r="AK46"/>
  <c r="AL46"/>
  <c r="AF47"/>
  <c r="AG47"/>
  <c r="AJ47"/>
  <c r="AK47"/>
  <c r="AE48"/>
  <c r="AF48"/>
  <c r="AG48"/>
  <c r="AJ48"/>
  <c r="AK48"/>
  <c r="AD49"/>
  <c r="AF49"/>
  <c r="AG49"/>
  <c r="AH49"/>
  <c r="AJ49"/>
  <c r="AK49"/>
  <c r="AL49"/>
  <c r="AD50"/>
  <c r="AF50"/>
  <c r="AG50"/>
  <c r="AH50"/>
  <c r="AJ50"/>
  <c r="AK50"/>
  <c r="AL50"/>
  <c r="AF51"/>
  <c r="AG51"/>
  <c r="AJ51"/>
  <c r="AK51"/>
  <c r="AF52"/>
  <c r="AG52"/>
  <c r="AI52"/>
  <c r="AJ52"/>
  <c r="AK52"/>
  <c r="AD53"/>
  <c r="AE53"/>
  <c r="AF53"/>
  <c r="AG53"/>
  <c r="AH53"/>
  <c r="AI53"/>
  <c r="AJ53"/>
  <c r="AK53"/>
  <c r="AL53"/>
  <c r="AD54"/>
  <c r="AF54"/>
  <c r="AG54"/>
  <c r="AH54"/>
  <c r="AJ54"/>
  <c r="AK54"/>
  <c r="AL54"/>
  <c r="AF55"/>
  <c r="AG55"/>
  <c r="AJ55"/>
  <c r="AK55"/>
  <c r="AE56"/>
  <c r="AF56"/>
  <c r="AG56"/>
  <c r="AJ56"/>
  <c r="AK56"/>
  <c r="AD57"/>
  <c r="AF57"/>
  <c r="AG57"/>
  <c r="AH57"/>
  <c r="AJ57"/>
  <c r="AK57"/>
  <c r="AL57"/>
  <c r="AD58"/>
  <c r="AF58"/>
  <c r="AG58"/>
  <c r="AH58"/>
  <c r="AJ58"/>
  <c r="AK58"/>
  <c r="AL58"/>
  <c r="AF59"/>
  <c r="AG59"/>
  <c r="AJ59"/>
  <c r="AK59"/>
  <c r="AF60"/>
  <c r="AG60"/>
  <c r="AI60"/>
  <c r="AJ60"/>
  <c r="AK60"/>
  <c r="AD61"/>
  <c r="AE61"/>
  <c r="AF61"/>
  <c r="AG61"/>
  <c r="AH61"/>
  <c r="AI61"/>
  <c r="AJ61"/>
  <c r="AK61"/>
  <c r="AL61"/>
  <c r="AD62"/>
  <c r="AF62"/>
  <c r="AG62"/>
  <c r="AH62"/>
  <c r="AJ62"/>
  <c r="AK62"/>
  <c r="AL62"/>
  <c r="AF63"/>
  <c r="AG63"/>
  <c r="AJ63"/>
  <c r="AK63"/>
  <c r="AE64"/>
  <c r="AF64"/>
  <c r="AG64"/>
  <c r="AJ64"/>
  <c r="AK64"/>
  <c r="AD65"/>
  <c r="AF65"/>
  <c r="AG65"/>
  <c r="AH65"/>
  <c r="AJ65"/>
  <c r="AK65"/>
  <c r="AL65"/>
  <c r="AD66"/>
  <c r="AF66"/>
  <c r="AG66"/>
  <c r="AH66"/>
  <c r="AJ66"/>
  <c r="AK66"/>
  <c r="AL66"/>
  <c r="AF67"/>
  <c r="AG67"/>
  <c r="AJ67"/>
  <c r="AK67"/>
  <c r="AF68"/>
  <c r="AG68"/>
  <c r="AI68"/>
  <c r="AJ68"/>
  <c r="AK68"/>
  <c r="AD69"/>
  <c r="AE69"/>
  <c r="AF69"/>
  <c r="AG69"/>
  <c r="AH69"/>
  <c r="AI69"/>
  <c r="AJ69"/>
  <c r="AK69"/>
  <c r="AL69"/>
  <c r="AD70"/>
  <c r="AF70"/>
  <c r="AG70"/>
  <c r="AH70"/>
  <c r="AJ70"/>
  <c r="AK70"/>
  <c r="AL70"/>
  <c r="G10" i="12"/>
  <c r="G12"/>
  <c r="U12" i="13"/>
  <c r="U16"/>
  <c r="U17"/>
  <c r="U20"/>
  <c r="U21"/>
  <c r="U22"/>
  <c r="U23"/>
  <c r="U24"/>
  <c r="U25"/>
  <c r="U26"/>
  <c r="U28"/>
  <c r="U29"/>
  <c r="U30"/>
  <c r="U31"/>
  <c r="U32"/>
  <c r="U34"/>
  <c r="A62" i="8"/>
  <c r="A63" s="1"/>
  <c r="N109" i="13"/>
  <c r="M42"/>
  <c r="M44"/>
  <c r="M56"/>
  <c r="U109"/>
  <c r="U43"/>
  <c r="U39"/>
  <c r="U106"/>
  <c r="M30"/>
  <c r="AF50" i="12"/>
  <c r="AF35"/>
  <c r="AF39"/>
  <c r="AF52"/>
  <c r="AG52" s="1"/>
  <c r="AF54"/>
  <c r="AF62"/>
  <c r="AG62" s="1"/>
  <c r="AM54" i="13"/>
  <c r="N31"/>
  <c r="N15"/>
  <c r="U108"/>
  <c r="N51"/>
  <c r="AI111"/>
  <c r="AI12"/>
  <c r="AI16"/>
  <c r="AI20"/>
  <c r="AI24"/>
  <c r="AI28"/>
  <c r="AI32"/>
  <c r="AI38"/>
  <c r="AI42"/>
  <c r="AI46"/>
  <c r="AI50"/>
  <c r="AI54"/>
  <c r="AI58"/>
  <c r="AI62"/>
  <c r="AI66"/>
  <c r="AI70"/>
  <c r="AI15"/>
  <c r="AI19"/>
  <c r="AI23"/>
  <c r="AI27"/>
  <c r="AI31"/>
  <c r="AI35"/>
  <c r="AI39"/>
  <c r="AI43"/>
  <c r="AI47"/>
  <c r="AI51"/>
  <c r="AI55"/>
  <c r="AI59"/>
  <c r="AI63"/>
  <c r="AI67"/>
  <c r="AE111"/>
  <c r="AE12"/>
  <c r="AE16"/>
  <c r="AE20"/>
  <c r="AE24"/>
  <c r="AE28"/>
  <c r="AE32"/>
  <c r="AE38"/>
  <c r="AE42"/>
  <c r="AE46"/>
  <c r="AE50"/>
  <c r="AE54"/>
  <c r="AE58"/>
  <c r="AE62"/>
  <c r="AE66"/>
  <c r="AE70"/>
  <c r="AE15"/>
  <c r="AE19"/>
  <c r="AE23"/>
  <c r="AE27"/>
  <c r="AE31"/>
  <c r="AE35"/>
  <c r="AE39"/>
  <c r="AE43"/>
  <c r="AE47"/>
  <c r="AE51"/>
  <c r="AE55"/>
  <c r="AE59"/>
  <c r="AE63"/>
  <c r="AE67"/>
  <c r="CP42"/>
  <c r="AF56" i="12"/>
  <c r="AG56"/>
  <c r="AF40"/>
  <c r="AG40"/>
  <c r="N46" i="13"/>
  <c r="M62"/>
  <c r="AI65"/>
  <c r="AE65"/>
  <c r="AI64"/>
  <c r="AI57"/>
  <c r="AE57"/>
  <c r="AI56"/>
  <c r="AI49"/>
  <c r="AE49"/>
  <c r="AI48"/>
  <c r="AI41"/>
  <c r="AE41"/>
  <c r="AI40"/>
  <c r="AI30"/>
  <c r="AL110"/>
  <c r="AL15"/>
  <c r="AL19"/>
  <c r="AL23"/>
  <c r="AL27"/>
  <c r="AL31"/>
  <c r="AL35"/>
  <c r="AL39"/>
  <c r="AL43"/>
  <c r="AL47"/>
  <c r="AL51"/>
  <c r="AL55"/>
  <c r="AL59"/>
  <c r="AL63"/>
  <c r="AL67"/>
  <c r="AL14"/>
  <c r="AL18"/>
  <c r="AL22"/>
  <c r="AL26"/>
  <c r="AL30"/>
  <c r="AL34"/>
  <c r="AL36"/>
  <c r="AL40"/>
  <c r="AL44"/>
  <c r="AL48"/>
  <c r="AL52"/>
  <c r="AL56"/>
  <c r="AL60"/>
  <c r="AL64"/>
  <c r="AL68"/>
  <c r="AH110"/>
  <c r="AH15"/>
  <c r="AH19"/>
  <c r="AH23"/>
  <c r="AH27"/>
  <c r="AH31"/>
  <c r="AH35"/>
  <c r="AH39"/>
  <c r="AH43"/>
  <c r="AH47"/>
  <c r="AH51"/>
  <c r="AH55"/>
  <c r="AH59"/>
  <c r="AH63"/>
  <c r="AH67"/>
  <c r="AH14"/>
  <c r="AH18"/>
  <c r="AH22"/>
  <c r="AH26"/>
  <c r="AH30"/>
  <c r="AH34"/>
  <c r="AH36"/>
  <c r="AH40"/>
  <c r="AH44"/>
  <c r="AH48"/>
  <c r="AH52"/>
  <c r="AH56"/>
  <c r="AH60"/>
  <c r="AH64"/>
  <c r="AH68"/>
  <c r="AD110"/>
  <c r="AD15"/>
  <c r="AD19"/>
  <c r="AD23"/>
  <c r="AD27"/>
  <c r="AD31"/>
  <c r="AD35"/>
  <c r="AD39"/>
  <c r="AD43"/>
  <c r="AD47"/>
  <c r="AD51"/>
  <c r="AD55"/>
  <c r="AD59"/>
  <c r="AD63"/>
  <c r="AD67"/>
  <c r="AD14"/>
  <c r="AD18"/>
  <c r="AD22"/>
  <c r="AD26"/>
  <c r="AD30"/>
  <c r="AD34"/>
  <c r="AD36"/>
  <c r="AD40"/>
  <c r="AD44"/>
  <c r="AD48"/>
  <c r="AD52"/>
  <c r="AD56"/>
  <c r="AD60"/>
  <c r="AD64"/>
  <c r="AD68"/>
  <c r="U56"/>
  <c r="U84"/>
  <c r="U92"/>
  <c r="AF60" i="12"/>
  <c r="AF44"/>
  <c r="AG44" s="1"/>
  <c r="AE68" i="13"/>
  <c r="AE60"/>
  <c r="AE52"/>
  <c r="AE44"/>
  <c r="AE36"/>
  <c r="AE34"/>
  <c r="AI29"/>
  <c r="AE29"/>
  <c r="AI26"/>
  <c r="AI25"/>
  <c r="AE25"/>
  <c r="AI22"/>
  <c r="AI21"/>
  <c r="AE21"/>
  <c r="AI18"/>
  <c r="AI17"/>
  <c r="AE17"/>
  <c r="AI14"/>
  <c r="AI13"/>
  <c r="AE13"/>
  <c r="H47" i="15"/>
  <c r="M50" i="13"/>
  <c r="M86"/>
  <c r="AF55" i="12"/>
  <c r="AG55" s="1"/>
  <c r="AF67"/>
  <c r="U67" i="13"/>
  <c r="CO27"/>
  <c r="CP27"/>
  <c r="CO15"/>
  <c r="CP15"/>
  <c r="E49" i="15"/>
  <c r="P48"/>
  <c r="CP24" i="13"/>
  <c r="CO24"/>
  <c r="D46" i="15"/>
  <c r="O45"/>
  <c r="CO42" i="13"/>
  <c r="G48" i="15"/>
  <c r="R47"/>
  <c r="CP32" i="13"/>
  <c r="CO32"/>
  <c r="C58" i="15"/>
  <c r="M57"/>
  <c r="AK26" i="13"/>
  <c r="AG26"/>
  <c r="AK22"/>
  <c r="AG22"/>
  <c r="AK18"/>
  <c r="AG18"/>
  <c r="AK14"/>
  <c r="AG14"/>
  <c r="CP41"/>
  <c r="CO41"/>
  <c r="CP40"/>
  <c r="CO40"/>
  <c r="CO22"/>
  <c r="CP22"/>
  <c r="U37"/>
  <c r="U47"/>
  <c r="U65"/>
  <c r="U69"/>
  <c r="U73"/>
  <c r="U77"/>
  <c r="U79"/>
  <c r="U81"/>
  <c r="U83"/>
  <c r="U85"/>
  <c r="U87"/>
  <c r="U89"/>
  <c r="U91"/>
  <c r="U93"/>
  <c r="U95"/>
  <c r="U99"/>
  <c r="AF27" i="12"/>
  <c r="M87" i="13"/>
  <c r="M101"/>
  <c r="AF68" i="12"/>
  <c r="AG68" s="1"/>
  <c r="AF74"/>
  <c r="AF86"/>
  <c r="AF98"/>
  <c r="AF100"/>
  <c r="AG100" s="1"/>
  <c r="AF102"/>
  <c r="U107" i="13"/>
  <c r="U105"/>
  <c r="N23"/>
  <c r="N88"/>
  <c r="N18"/>
  <c r="AF23" i="12"/>
  <c r="N34" i="13"/>
  <c r="N30"/>
  <c r="N16"/>
  <c r="N71"/>
  <c r="N55"/>
  <c r="M110"/>
  <c r="N70"/>
  <c r="N33"/>
  <c r="N50"/>
  <c r="N80"/>
  <c r="AF20" i="12"/>
  <c r="AG20" s="1"/>
  <c r="U15" i="13"/>
  <c r="N35"/>
  <c r="M40"/>
  <c r="M63"/>
  <c r="M51"/>
  <c r="O51" s="1"/>
  <c r="M43"/>
  <c r="M39"/>
  <c r="M67"/>
  <c r="M14"/>
  <c r="AD71"/>
  <c r="AF71"/>
  <c r="AH71"/>
  <c r="AJ71"/>
  <c r="AL71"/>
  <c r="AE72"/>
  <c r="AG72"/>
  <c r="AI72"/>
  <c r="AK72"/>
  <c r="AD73"/>
  <c r="AF73"/>
  <c r="AH73"/>
  <c r="AJ73"/>
  <c r="AL73"/>
  <c r="AE74"/>
  <c r="AG74"/>
  <c r="AI74"/>
  <c r="AK74"/>
  <c r="AD75"/>
  <c r="AF75"/>
  <c r="AH75"/>
  <c r="AJ75"/>
  <c r="AL75"/>
  <c r="AE76"/>
  <c r="AG76"/>
  <c r="AI76"/>
  <c r="AK76"/>
  <c r="AD77"/>
  <c r="AF77"/>
  <c r="AH77"/>
  <c r="AJ77"/>
  <c r="AL77"/>
  <c r="AE78"/>
  <c r="AG78"/>
  <c r="AI78"/>
  <c r="AK78"/>
  <c r="AD79"/>
  <c r="AF79"/>
  <c r="AH79"/>
  <c r="AJ79"/>
  <c r="AL79"/>
  <c r="AE80"/>
  <c r="AG80"/>
  <c r="AI80"/>
  <c r="AK80"/>
  <c r="AD81"/>
  <c r="AF81"/>
  <c r="AH81"/>
  <c r="AJ81"/>
  <c r="AL81"/>
  <c r="AE82"/>
  <c r="AG82"/>
  <c r="AI82"/>
  <c r="AK82"/>
  <c r="AD83"/>
  <c r="AF83"/>
  <c r="AH83"/>
  <c r="AJ83"/>
  <c r="AL83"/>
  <c r="AE84"/>
  <c r="AG84"/>
  <c r="AI84"/>
  <c r="AK84"/>
  <c r="AD85"/>
  <c r="AF85"/>
  <c r="AH85"/>
  <c r="AJ85"/>
  <c r="AL85"/>
  <c r="AE86"/>
  <c r="AG86"/>
  <c r="AI86"/>
  <c r="AK86"/>
  <c r="AD87"/>
  <c r="AF87"/>
  <c r="AH87"/>
  <c r="AJ87"/>
  <c r="AL87"/>
  <c r="AE88"/>
  <c r="AG88"/>
  <c r="AI88"/>
  <c r="AK88"/>
  <c r="AD89"/>
  <c r="AF89"/>
  <c r="AH89"/>
  <c r="AJ89"/>
  <c r="AL89"/>
  <c r="AE90"/>
  <c r="AG90"/>
  <c r="AI90"/>
  <c r="AK90"/>
  <c r="AD91"/>
  <c r="AF91"/>
  <c r="AH91"/>
  <c r="AJ91"/>
  <c r="AL91"/>
  <c r="AE92"/>
  <c r="AG92"/>
  <c r="AI92"/>
  <c r="AK92"/>
  <c r="AD93"/>
  <c r="AF93"/>
  <c r="AH93"/>
  <c r="AJ93"/>
  <c r="AL93"/>
  <c r="AE94"/>
  <c r="AG94"/>
  <c r="AI94"/>
  <c r="AK94"/>
  <c r="AD95"/>
  <c r="AF95"/>
  <c r="AH95"/>
  <c r="AJ95"/>
  <c r="AL95"/>
  <c r="AE96"/>
  <c r="AG96"/>
  <c r="AI96"/>
  <c r="AK96"/>
  <c r="AD97"/>
  <c r="AF97"/>
  <c r="AH97"/>
  <c r="AJ97"/>
  <c r="AL97"/>
  <c r="AE98"/>
  <c r="AG98"/>
  <c r="AI98"/>
  <c r="AK98"/>
  <c r="AD99"/>
  <c r="AF99"/>
  <c r="AH99"/>
  <c r="AJ99"/>
  <c r="AL99"/>
  <c r="AE100"/>
  <c r="AG100"/>
  <c r="AI100"/>
  <c r="AK100"/>
  <c r="AD101"/>
  <c r="AF101"/>
  <c r="AH101"/>
  <c r="AJ101"/>
  <c r="AL101"/>
  <c r="AE102"/>
  <c r="AG102"/>
  <c r="AI102"/>
  <c r="AK102"/>
  <c r="AD103"/>
  <c r="AF103"/>
  <c r="AH103"/>
  <c r="AJ103"/>
  <c r="AL103"/>
  <c r="AE104"/>
  <c r="AG104"/>
  <c r="AI104"/>
  <c r="AK104"/>
  <c r="AD105"/>
  <c r="AF105"/>
  <c r="AH105"/>
  <c r="AJ105"/>
  <c r="AL105"/>
  <c r="AE106"/>
  <c r="AG106"/>
  <c r="AI106"/>
  <c r="AK106"/>
  <c r="AD107"/>
  <c r="AF107"/>
  <c r="AH107"/>
  <c r="AJ107"/>
  <c r="AL107"/>
  <c r="AE108"/>
  <c r="AG108"/>
  <c r="AI108"/>
  <c r="AK108"/>
  <c r="AD109"/>
  <c r="AF109"/>
  <c r="AH109"/>
  <c r="AJ109"/>
  <c r="AL109"/>
  <c r="AE110"/>
  <c r="AG110"/>
  <c r="AI110"/>
  <c r="AK110"/>
  <c r="AD111"/>
  <c r="AF111"/>
  <c r="AH111"/>
  <c r="AJ111"/>
  <c r="AL111"/>
  <c r="AE71"/>
  <c r="AG71"/>
  <c r="AI71"/>
  <c r="AK71"/>
  <c r="AD72"/>
  <c r="AF72"/>
  <c r="AH72"/>
  <c r="AJ72"/>
  <c r="AL72"/>
  <c r="AE73"/>
  <c r="AG73"/>
  <c r="AI73"/>
  <c r="AK73"/>
  <c r="AD74"/>
  <c r="AF74"/>
  <c r="AH74"/>
  <c r="AJ74"/>
  <c r="AL74"/>
  <c r="AE75"/>
  <c r="AG75"/>
  <c r="AI75"/>
  <c r="AK75"/>
  <c r="AD76"/>
  <c r="AF76"/>
  <c r="AH76"/>
  <c r="AJ76"/>
  <c r="AL76"/>
  <c r="AE77"/>
  <c r="AG77"/>
  <c r="AI77"/>
  <c r="AK77"/>
  <c r="AD78"/>
  <c r="AF78"/>
  <c r="AH78"/>
  <c r="AJ78"/>
  <c r="AL78"/>
  <c r="AE79"/>
  <c r="AG79"/>
  <c r="AI79"/>
  <c r="AK79"/>
  <c r="AD80"/>
  <c r="AF80"/>
  <c r="AH80"/>
  <c r="AJ80"/>
  <c r="AL80"/>
  <c r="AE81"/>
  <c r="AG81"/>
  <c r="AI81"/>
  <c r="AK81"/>
  <c r="AD82"/>
  <c r="AF82"/>
  <c r="AH82"/>
  <c r="AJ82"/>
  <c r="AL82"/>
  <c r="AE83"/>
  <c r="AG83"/>
  <c r="AI83"/>
  <c r="AK83"/>
  <c r="AD84"/>
  <c r="AF84"/>
  <c r="AH84"/>
  <c r="AJ84"/>
  <c r="AL84"/>
  <c r="AE85"/>
  <c r="AG85"/>
  <c r="AI85"/>
  <c r="AK85"/>
  <c r="AD86"/>
  <c r="AF86"/>
  <c r="AH86"/>
  <c r="AJ86"/>
  <c r="AL86"/>
  <c r="AE87"/>
  <c r="AG87"/>
  <c r="AI87"/>
  <c r="AK87"/>
  <c r="AD88"/>
  <c r="AF88"/>
  <c r="AH88"/>
  <c r="AJ88"/>
  <c r="AL88"/>
  <c r="AE89"/>
  <c r="AG89"/>
  <c r="AI89"/>
  <c r="AK89"/>
  <c r="AD90"/>
  <c r="AF90"/>
  <c r="AH90"/>
  <c r="AJ90"/>
  <c r="AL90"/>
  <c r="AE91"/>
  <c r="AG91"/>
  <c r="AI91"/>
  <c r="AK91"/>
  <c r="AD92"/>
  <c r="AF92"/>
  <c r="AH92"/>
  <c r="AJ92"/>
  <c r="AL92"/>
  <c r="AE93"/>
  <c r="AG93"/>
  <c r="AI93"/>
  <c r="AK93"/>
  <c r="AD94"/>
  <c r="AF94"/>
  <c r="AH94"/>
  <c r="AJ94"/>
  <c r="AL94"/>
  <c r="AE95"/>
  <c r="AG95"/>
  <c r="AI95"/>
  <c r="AK95"/>
  <c r="AD96"/>
  <c r="AF96"/>
  <c r="AH96"/>
  <c r="AJ96"/>
  <c r="AL96"/>
  <c r="AE97"/>
  <c r="AG97"/>
  <c r="AI97"/>
  <c r="AK97"/>
  <c r="AD98"/>
  <c r="AF98"/>
  <c r="AH98"/>
  <c r="AJ98"/>
  <c r="AL98"/>
  <c r="AE99"/>
  <c r="AG99"/>
  <c r="AI99"/>
  <c r="AK99"/>
  <c r="AD100"/>
  <c r="AF100"/>
  <c r="AH100"/>
  <c r="AJ100"/>
  <c r="AL100"/>
  <c r="AE101"/>
  <c r="AG101"/>
  <c r="AI101"/>
  <c r="AK101"/>
  <c r="AD102"/>
  <c r="AF102"/>
  <c r="AH102"/>
  <c r="AJ102"/>
  <c r="AL102"/>
  <c r="AE103"/>
  <c r="AG103"/>
  <c r="AI103"/>
  <c r="AK103"/>
  <c r="AD104"/>
  <c r="AF104"/>
  <c r="AH104"/>
  <c r="AJ104"/>
  <c r="AL104"/>
  <c r="AE105"/>
  <c r="AG105"/>
  <c r="AI105"/>
  <c r="AK105"/>
  <c r="AD106"/>
  <c r="AF106"/>
  <c r="AH106"/>
  <c r="AJ106"/>
  <c r="AL106"/>
  <c r="AE107"/>
  <c r="AG107"/>
  <c r="AI107"/>
  <c r="AK107"/>
  <c r="AD108"/>
  <c r="AF108"/>
  <c r="AH108"/>
  <c r="AJ108"/>
  <c r="AL108"/>
  <c r="AE109"/>
  <c r="AG109"/>
  <c r="AI109"/>
  <c r="AK109"/>
  <c r="AM55"/>
  <c r="U35"/>
  <c r="U27"/>
  <c r="U19"/>
  <c r="U18"/>
  <c r="AM77"/>
  <c r="AM52"/>
  <c r="AM58"/>
  <c r="U33"/>
  <c r="AM39"/>
  <c r="M13"/>
  <c r="AM103"/>
  <c r="M26"/>
  <c r="AF16" i="12"/>
  <c r="AG16" s="1"/>
  <c r="AF29"/>
  <c r="N32" i="13"/>
  <c r="M31"/>
  <c r="AM67"/>
  <c r="AM93"/>
  <c r="AM49"/>
  <c r="AM29"/>
  <c r="AM27"/>
  <c r="AM14"/>
  <c r="AM24"/>
  <c r="AM22"/>
  <c r="AM69"/>
  <c r="AM37"/>
  <c r="AM23"/>
  <c r="AM45"/>
  <c r="AM97"/>
  <c r="AM89"/>
  <c r="AM79"/>
  <c r="AM66"/>
  <c r="N22"/>
  <c r="N105"/>
  <c r="M106"/>
  <c r="M93"/>
  <c r="G49" i="15"/>
  <c r="R48"/>
  <c r="E50"/>
  <c r="P49"/>
  <c r="M95" i="13"/>
  <c r="L47" i="15"/>
  <c r="N47"/>
  <c r="H48"/>
  <c r="C59"/>
  <c r="M58"/>
  <c r="D47"/>
  <c r="O46"/>
  <c r="M55" i="13"/>
  <c r="M98"/>
  <c r="M45"/>
  <c r="AM16"/>
  <c r="AM98"/>
  <c r="AM80"/>
  <c r="AM100"/>
  <c r="AM78"/>
  <c r="AM48"/>
  <c r="AM62"/>
  <c r="AM17"/>
  <c r="AM86"/>
  <c r="N110"/>
  <c r="AM74"/>
  <c r="AM61"/>
  <c r="AM99"/>
  <c r="AM72"/>
  <c r="AM46"/>
  <c r="AM33"/>
  <c r="AM83"/>
  <c r="AM21"/>
  <c r="AM57"/>
  <c r="AM81"/>
  <c r="AM44"/>
  <c r="AM94"/>
  <c r="AM50"/>
  <c r="AM38"/>
  <c r="AM88"/>
  <c r="AM25"/>
  <c r="AM18"/>
  <c r="AM30"/>
  <c r="AM42"/>
  <c r="AM60"/>
  <c r="AM111"/>
  <c r="AM107"/>
  <c r="AM106"/>
  <c r="AM82"/>
  <c r="AM20"/>
  <c r="AM71"/>
  <c r="AM104"/>
  <c r="AM96"/>
  <c r="AM70"/>
  <c r="AM56"/>
  <c r="AM87"/>
  <c r="AM51"/>
  <c r="AM102"/>
  <c r="AM95"/>
  <c r="AM26"/>
  <c r="AM101"/>
  <c r="AM75"/>
  <c r="AM63"/>
  <c r="AM65"/>
  <c r="AM35"/>
  <c r="AM109"/>
  <c r="AM15"/>
  <c r="AM34"/>
  <c r="AM40"/>
  <c r="AM68"/>
  <c r="AM76"/>
  <c r="AM105"/>
  <c r="AM84"/>
  <c r="AM59"/>
  <c r="AM43"/>
  <c r="AM28"/>
  <c r="AM53"/>
  <c r="AM73"/>
  <c r="AM36"/>
  <c r="AM64"/>
  <c r="AM41"/>
  <c r="AM91"/>
  <c r="AM85"/>
  <c r="AM47"/>
  <c r="CP43"/>
  <c r="CO43"/>
  <c r="C60" i="15"/>
  <c r="M59"/>
  <c r="CO44" i="13"/>
  <c r="E51" i="15"/>
  <c r="P50"/>
  <c r="D48"/>
  <c r="O47"/>
  <c r="CP44" i="13"/>
  <c r="G50" i="15"/>
  <c r="R49"/>
  <c r="L48"/>
  <c r="N48"/>
  <c r="H49"/>
  <c r="AM110" i="13"/>
  <c r="AM108"/>
  <c r="AM92"/>
  <c r="AM13"/>
  <c r="AM31"/>
  <c r="AM32"/>
  <c r="AM19"/>
  <c r="E52" i="15"/>
  <c r="P51"/>
  <c r="C61"/>
  <c r="M60"/>
  <c r="L49"/>
  <c r="N49"/>
  <c r="H50"/>
  <c r="G51"/>
  <c r="R50"/>
  <c r="D49"/>
  <c r="O48"/>
  <c r="CP45" i="13"/>
  <c r="AM90"/>
  <c r="AM12"/>
  <c r="L50" i="15"/>
  <c r="N50"/>
  <c r="H51"/>
  <c r="E53"/>
  <c r="P52"/>
  <c r="D50"/>
  <c r="O49"/>
  <c r="CO46" i="13"/>
  <c r="CP46"/>
  <c r="CO45"/>
  <c r="G52" i="15"/>
  <c r="R51"/>
  <c r="C62"/>
  <c r="M61"/>
  <c r="G53"/>
  <c r="R52"/>
  <c r="E54"/>
  <c r="P53"/>
  <c r="CO47" i="13"/>
  <c r="C63" i="15"/>
  <c r="M62"/>
  <c r="D51"/>
  <c r="O50"/>
  <c r="CP47" i="13"/>
  <c r="L51" i="15"/>
  <c r="N51"/>
  <c r="H52"/>
  <c r="C64"/>
  <c r="M63"/>
  <c r="D52"/>
  <c r="O51"/>
  <c r="CP48" i="13"/>
  <c r="L52" i="15"/>
  <c r="N52"/>
  <c r="H53"/>
  <c r="E55"/>
  <c r="P54"/>
  <c r="G54"/>
  <c r="R53"/>
  <c r="D53"/>
  <c r="O52"/>
  <c r="CP49" i="13"/>
  <c r="G55" i="15"/>
  <c r="R54"/>
  <c r="L53"/>
  <c r="N53"/>
  <c r="H54"/>
  <c r="CO48" i="13"/>
  <c r="E56" i="15"/>
  <c r="P55"/>
  <c r="C65"/>
  <c r="M64"/>
  <c r="CO49" i="13"/>
  <c r="C66" i="15"/>
  <c r="M65"/>
  <c r="L54"/>
  <c r="N54"/>
  <c r="H55"/>
  <c r="E57"/>
  <c r="P56"/>
  <c r="D54"/>
  <c r="O53"/>
  <c r="CO50" i="13"/>
  <c r="G56" i="15"/>
  <c r="R55"/>
  <c r="L55"/>
  <c r="N55"/>
  <c r="H56"/>
  <c r="E58"/>
  <c r="P57"/>
  <c r="CP50" i="13"/>
  <c r="G57" i="15"/>
  <c r="R56"/>
  <c r="D55"/>
  <c r="O54"/>
  <c r="CO51" i="13"/>
  <c r="C67" i="15"/>
  <c r="M66"/>
  <c r="CP51" i="13"/>
  <c r="L56" i="15"/>
  <c r="N56"/>
  <c r="H57"/>
  <c r="D56"/>
  <c r="O55"/>
  <c r="CP52" i="13"/>
  <c r="E59" i="15"/>
  <c r="P58"/>
  <c r="C68"/>
  <c r="M67"/>
  <c r="G58"/>
  <c r="R57"/>
  <c r="CO52" i="13"/>
  <c r="L57" i="15"/>
  <c r="N57"/>
  <c r="H58"/>
  <c r="G59"/>
  <c r="R58"/>
  <c r="E60"/>
  <c r="P59"/>
  <c r="C69"/>
  <c r="M68"/>
  <c r="D57"/>
  <c r="O56"/>
  <c r="CP53" i="13"/>
  <c r="D58" i="15"/>
  <c r="O57"/>
  <c r="CO54" i="13"/>
  <c r="CP54"/>
  <c r="C70" i="15"/>
  <c r="M69"/>
  <c r="G60"/>
  <c r="R59"/>
  <c r="CO53" i="13"/>
  <c r="E61" i="15"/>
  <c r="P60"/>
  <c r="L58"/>
  <c r="N58"/>
  <c r="H59"/>
  <c r="G61"/>
  <c r="R60"/>
  <c r="L59"/>
  <c r="N59"/>
  <c r="H60"/>
  <c r="E62"/>
  <c r="P61"/>
  <c r="CO55" i="13"/>
  <c r="C71" i="15"/>
  <c r="M70"/>
  <c r="D59"/>
  <c r="O58"/>
  <c r="CP55" i="13"/>
  <c r="D60" i="15"/>
  <c r="O59"/>
  <c r="CP56" i="13"/>
  <c r="CO56"/>
  <c r="C72" i="15"/>
  <c r="M71"/>
  <c r="L60"/>
  <c r="N60"/>
  <c r="H61"/>
  <c r="E63"/>
  <c r="P62"/>
  <c r="G62"/>
  <c r="R61"/>
  <c r="G63"/>
  <c r="R62"/>
  <c r="L61"/>
  <c r="N61"/>
  <c r="H62"/>
  <c r="E64"/>
  <c r="P63"/>
  <c r="C73"/>
  <c r="M73"/>
  <c r="M72"/>
  <c r="D61"/>
  <c r="O60"/>
  <c r="CP57" i="13"/>
  <c r="CO58"/>
  <c r="CO57"/>
  <c r="D62" i="15"/>
  <c r="O61"/>
  <c r="CP58" i="13"/>
  <c r="L62" i="15"/>
  <c r="N62"/>
  <c r="H63"/>
  <c r="E65"/>
  <c r="P64"/>
  <c r="G64"/>
  <c r="R63"/>
  <c r="CO59" i="13"/>
  <c r="E66" i="15"/>
  <c r="P65"/>
  <c r="G65"/>
  <c r="R64"/>
  <c r="L63"/>
  <c r="N63"/>
  <c r="H64"/>
  <c r="D63"/>
  <c r="O62"/>
  <c r="CP59" i="13"/>
  <c r="E67" i="15"/>
  <c r="P66"/>
  <c r="L64"/>
  <c r="N64"/>
  <c r="H65"/>
  <c r="D64"/>
  <c r="O63"/>
  <c r="CP60" i="13"/>
  <c r="G66" i="15"/>
  <c r="R65"/>
  <c r="L65"/>
  <c r="N65"/>
  <c r="H66"/>
  <c r="D65"/>
  <c r="O64"/>
  <c r="CP61" i="13"/>
  <c r="CO60"/>
  <c r="G67" i="15"/>
  <c r="R66"/>
  <c r="E68"/>
  <c r="P67"/>
  <c r="G68"/>
  <c r="R67"/>
  <c r="CO61" i="13"/>
  <c r="D66" i="15"/>
  <c r="O65"/>
  <c r="CO62" i="13"/>
  <c r="E69" i="15"/>
  <c r="P68"/>
  <c r="L66"/>
  <c r="N66"/>
  <c r="H67"/>
  <c r="L67"/>
  <c r="N67"/>
  <c r="H68"/>
  <c r="D67"/>
  <c r="O66"/>
  <c r="CO63" i="13"/>
  <c r="CP62"/>
  <c r="E70" i="15"/>
  <c r="P69"/>
  <c r="G69"/>
  <c r="R68"/>
  <c r="G70"/>
  <c r="R69"/>
  <c r="CP63" i="13"/>
  <c r="E71" i="15"/>
  <c r="P70"/>
  <c r="L68"/>
  <c r="N68"/>
  <c r="H69"/>
  <c r="D68"/>
  <c r="O67"/>
  <c r="CP64" i="13"/>
  <c r="CO64"/>
  <c r="D69" i="15"/>
  <c r="O68"/>
  <c r="CP65" i="13"/>
  <c r="CO65"/>
  <c r="E72" i="15"/>
  <c r="P71"/>
  <c r="L69"/>
  <c r="N69"/>
  <c r="H70"/>
  <c r="G71"/>
  <c r="R70"/>
  <c r="L70"/>
  <c r="N70"/>
  <c r="H71"/>
  <c r="CO66" i="13"/>
  <c r="CP66"/>
  <c r="G72" i="15"/>
  <c r="R71"/>
  <c r="E73"/>
  <c r="P73"/>
  <c r="P72"/>
  <c r="D70"/>
  <c r="O69"/>
  <c r="L71"/>
  <c r="N71"/>
  <c r="H72"/>
  <c r="D71"/>
  <c r="O70"/>
  <c r="CO67" i="13"/>
  <c r="G73" i="15"/>
  <c r="R73"/>
  <c r="R72"/>
  <c r="CP67" i="13"/>
  <c r="L72" i="15"/>
  <c r="N72"/>
  <c r="H73"/>
  <c r="L73"/>
  <c r="N73"/>
  <c r="D72"/>
  <c r="O71"/>
  <c r="CP68" i="13"/>
  <c r="D73" i="15"/>
  <c r="O73"/>
  <c r="O72"/>
  <c r="CO68" i="13"/>
  <c r="CO70"/>
  <c r="CP70"/>
  <c r="CP69"/>
  <c r="CO69"/>
  <c r="J82"/>
  <c r="J94"/>
  <c r="K94" s="1"/>
  <c r="L94" s="1"/>
  <c r="P94" s="1"/>
  <c r="Q94" s="1"/>
  <c r="J34"/>
  <c r="U36"/>
  <c r="AB36" s="1"/>
  <c r="U40"/>
  <c r="U42"/>
  <c r="U44"/>
  <c r="U46"/>
  <c r="U58"/>
  <c r="U62"/>
  <c r="U64"/>
  <c r="U74"/>
  <c r="U76"/>
  <c r="U86"/>
  <c r="U98"/>
  <c r="U110"/>
  <c r="U80"/>
  <c r="U90"/>
  <c r="M102"/>
  <c r="M108"/>
  <c r="M27"/>
  <c r="M68"/>
  <c r="M97"/>
  <c r="M100"/>
  <c r="M15"/>
  <c r="O15" s="1"/>
  <c r="M64"/>
  <c r="M82"/>
  <c r="M85"/>
  <c r="M36"/>
  <c r="M35"/>
  <c r="O35" s="1"/>
  <c r="M80"/>
  <c r="O80" s="1"/>
  <c r="M94"/>
  <c r="M38"/>
  <c r="M79"/>
  <c r="N87"/>
  <c r="M72"/>
  <c r="M71"/>
  <c r="U52"/>
  <c r="U100"/>
  <c r="M99"/>
  <c r="M104"/>
  <c r="U66"/>
  <c r="M25"/>
  <c r="N99"/>
  <c r="N101"/>
  <c r="O101" s="1"/>
  <c r="AF25" i="12"/>
  <c r="N75" i="13"/>
  <c r="N92"/>
  <c r="O92" s="1"/>
  <c r="J92"/>
  <c r="K92" s="1"/>
  <c r="L92" s="1"/>
  <c r="P92" s="1"/>
  <c r="Q92" s="1"/>
  <c r="J65"/>
  <c r="K65" s="1"/>
  <c r="L65" s="1"/>
  <c r="P65" s="1"/>
  <c r="Q65" s="1"/>
  <c r="M28"/>
  <c r="N76"/>
  <c r="N41"/>
  <c r="N84"/>
  <c r="M92"/>
  <c r="N57"/>
  <c r="N59"/>
  <c r="U48"/>
  <c r="U72"/>
  <c r="U88"/>
  <c r="M17"/>
  <c r="N17"/>
  <c r="J38"/>
  <c r="J40"/>
  <c r="K40" s="1"/>
  <c r="L40" s="1"/>
  <c r="P40" s="1"/>
  <c r="Q40" s="1"/>
  <c r="R40" s="1"/>
  <c r="J42"/>
  <c r="J59"/>
  <c r="K59" s="1"/>
  <c r="J98"/>
  <c r="K98" s="1"/>
  <c r="L98" s="1"/>
  <c r="P98" s="1"/>
  <c r="Q98" s="1"/>
  <c r="J100"/>
  <c r="J53"/>
  <c r="K53" s="1"/>
  <c r="L53" s="1"/>
  <c r="P53" s="1"/>
  <c r="Q53" s="1"/>
  <c r="J31"/>
  <c r="J83"/>
  <c r="K83" s="1"/>
  <c r="L83" s="1"/>
  <c r="P83" s="1"/>
  <c r="Q83" s="1"/>
  <c r="J108"/>
  <c r="J110"/>
  <c r="K110" s="1"/>
  <c r="L110" s="1"/>
  <c r="P110" s="1"/>
  <c r="Q110" s="1"/>
  <c r="AG108" i="12"/>
  <c r="AF9"/>
  <c r="M84" i="13"/>
  <c r="AF37" i="12"/>
  <c r="AF49"/>
  <c r="AF58"/>
  <c r="AF65"/>
  <c r="AF71"/>
  <c r="AF75"/>
  <c r="AF77"/>
  <c r="AF93"/>
  <c r="AF107"/>
  <c r="U68" i="13"/>
  <c r="U78"/>
  <c r="U101"/>
  <c r="N36"/>
  <c r="O36" s="1"/>
  <c r="AF33" i="12"/>
  <c r="AF43"/>
  <c r="AF45"/>
  <c r="N48" i="13"/>
  <c r="AF51" i="12"/>
  <c r="AF53"/>
  <c r="U38" i="13"/>
  <c r="U45"/>
  <c r="U54"/>
  <c r="U75"/>
  <c r="U94"/>
  <c r="U102"/>
  <c r="U104"/>
  <c r="M41"/>
  <c r="N96"/>
  <c r="N61"/>
  <c r="M16"/>
  <c r="O16" s="1"/>
  <c r="J24"/>
  <c r="K24" s="1"/>
  <c r="L24" s="1"/>
  <c r="P24" s="1"/>
  <c r="Q24" s="1"/>
  <c r="J33"/>
  <c r="K33" s="1"/>
  <c r="L33" s="1"/>
  <c r="P33" s="1"/>
  <c r="Q33" s="1"/>
  <c r="J36"/>
  <c r="J56"/>
  <c r="J64"/>
  <c r="J85"/>
  <c r="K85" s="1"/>
  <c r="J41"/>
  <c r="K41" s="1"/>
  <c r="L41" s="1"/>
  <c r="P41" s="1"/>
  <c r="Q41" s="1"/>
  <c r="J69"/>
  <c r="K69" s="1"/>
  <c r="L69" s="1"/>
  <c r="P69" s="1"/>
  <c r="Q69" s="1"/>
  <c r="X69" s="1"/>
  <c r="J71"/>
  <c r="J73"/>
  <c r="K73" s="1"/>
  <c r="L73" s="1"/>
  <c r="P73" s="1"/>
  <c r="Q73" s="1"/>
  <c r="X73" s="1"/>
  <c r="AG74" i="12"/>
  <c r="J62" i="13"/>
  <c r="K62" s="1"/>
  <c r="L62" s="1"/>
  <c r="P62" s="1"/>
  <c r="Q62" s="1"/>
  <c r="J68"/>
  <c r="K68" s="1"/>
  <c r="L68" s="1"/>
  <c r="P68" s="1"/>
  <c r="Q68" s="1"/>
  <c r="J35"/>
  <c r="J37"/>
  <c r="K37" s="1"/>
  <c r="L37" s="1"/>
  <c r="P37" s="1"/>
  <c r="Q37" s="1"/>
  <c r="J55"/>
  <c r="K55" s="1"/>
  <c r="L55" s="1"/>
  <c r="P55" s="1"/>
  <c r="Q55" s="1"/>
  <c r="R55" s="1"/>
  <c r="J103"/>
  <c r="M81"/>
  <c r="N74"/>
  <c r="M111"/>
  <c r="M88"/>
  <c r="O88" s="1"/>
  <c r="M70"/>
  <c r="O70" s="1"/>
  <c r="N63"/>
  <c r="N24"/>
  <c r="M29"/>
  <c r="N78"/>
  <c r="M61"/>
  <c r="M22"/>
  <c r="N108"/>
  <c r="O108" s="1"/>
  <c r="M21"/>
  <c r="N103"/>
  <c r="O103" s="1"/>
  <c r="N91"/>
  <c r="M75"/>
  <c r="O75" s="1"/>
  <c r="M20"/>
  <c r="M23"/>
  <c r="O23" s="1"/>
  <c r="U14"/>
  <c r="M18"/>
  <c r="N40"/>
  <c r="O40" s="1"/>
  <c r="M12"/>
  <c r="J25"/>
  <c r="K25" s="1"/>
  <c r="L25" s="1"/>
  <c r="P25" s="1"/>
  <c r="Q25" s="1"/>
  <c r="X25" s="1"/>
  <c r="J28"/>
  <c r="J22"/>
  <c r="K22" s="1"/>
  <c r="L22" s="1"/>
  <c r="P22" s="1"/>
  <c r="Q22" s="1"/>
  <c r="J32"/>
  <c r="K32" s="1"/>
  <c r="L32" s="1"/>
  <c r="P32" s="1"/>
  <c r="Q32" s="1"/>
  <c r="J44"/>
  <c r="K44" s="1"/>
  <c r="L44" s="1"/>
  <c r="P44" s="1"/>
  <c r="Q44" s="1"/>
  <c r="J72"/>
  <c r="K72" s="1"/>
  <c r="L72" s="1"/>
  <c r="P72" s="1"/>
  <c r="Q72" s="1"/>
  <c r="J80"/>
  <c r="K80" s="1"/>
  <c r="L80" s="1"/>
  <c r="P80" s="1"/>
  <c r="Q80" s="1"/>
  <c r="R80" s="1"/>
  <c r="J88"/>
  <c r="K88" s="1"/>
  <c r="L88" s="1"/>
  <c r="P88" s="1"/>
  <c r="Q88" s="1"/>
  <c r="J102"/>
  <c r="J104"/>
  <c r="K104" s="1"/>
  <c r="L104" s="1"/>
  <c r="P104" s="1"/>
  <c r="Q104" s="1"/>
  <c r="J106"/>
  <c r="K106" s="1"/>
  <c r="L106" s="1"/>
  <c r="P106" s="1"/>
  <c r="Q106" s="1"/>
  <c r="AF12" i="12"/>
  <c r="AG12" s="1"/>
  <c r="N19" i="13"/>
  <c r="N68"/>
  <c r="N52"/>
  <c r="N111"/>
  <c r="AF18" i="12"/>
  <c r="AG18" s="1"/>
  <c r="AF22"/>
  <c r="AG22" s="1"/>
  <c r="AF24"/>
  <c r="AG24" s="1"/>
  <c r="AF26"/>
  <c r="AG26" s="1"/>
  <c r="AF10"/>
  <c r="AG10" s="1"/>
  <c r="N12" i="13"/>
  <c r="O12" s="1"/>
  <c r="AF34" i="12"/>
  <c r="AG34" s="1"/>
  <c r="AF36"/>
  <c r="AG36" s="1"/>
  <c r="N42" i="13"/>
  <c r="O42" s="1"/>
  <c r="AF41" i="12"/>
  <c r="AG41" s="1"/>
  <c r="AF64"/>
  <c r="AG64" s="1"/>
  <c r="AF66"/>
  <c r="AG66" s="1"/>
  <c r="AF72"/>
  <c r="AG72" s="1"/>
  <c r="AF76"/>
  <c r="AG76" s="1"/>
  <c r="AF78"/>
  <c r="AG78" s="1"/>
  <c r="AF80"/>
  <c r="AG80" s="1"/>
  <c r="AF82"/>
  <c r="AG82" s="1"/>
  <c r="AF87"/>
  <c r="AF91"/>
  <c r="AG91" s="1"/>
  <c r="AF95"/>
  <c r="AG95" s="1"/>
  <c r="AF97"/>
  <c r="AF99"/>
  <c r="AG99" s="1"/>
  <c r="AF101"/>
  <c r="AF103"/>
  <c r="AG103" s="1"/>
  <c r="N62" i="13"/>
  <c r="N47"/>
  <c r="N38"/>
  <c r="N86"/>
  <c r="O86" s="1"/>
  <c r="N64"/>
  <c r="N26"/>
  <c r="AF70" i="12"/>
  <c r="AG70" s="1"/>
  <c r="N54" i="13"/>
  <c r="N72"/>
  <c r="O72" s="1"/>
  <c r="N97"/>
  <c r="O97" s="1"/>
  <c r="AF13" i="12"/>
  <c r="AG13" s="1"/>
  <c r="AF15"/>
  <c r="AG15" s="1"/>
  <c r="AF17"/>
  <c r="AF42"/>
  <c r="AG42" s="1"/>
  <c r="AF46"/>
  <c r="AG46" s="1"/>
  <c r="AF48"/>
  <c r="AG48" s="1"/>
  <c r="N53" i="13"/>
  <c r="N56"/>
  <c r="N58"/>
  <c r="AF57" i="12"/>
  <c r="AF61"/>
  <c r="AG61" s="1"/>
  <c r="AF63"/>
  <c r="AF69"/>
  <c r="AG69" s="1"/>
  <c r="AF79"/>
  <c r="AF90"/>
  <c r="AG90" s="1"/>
  <c r="AF92"/>
  <c r="AG92" s="1"/>
  <c r="AF104"/>
  <c r="AG104" s="1"/>
  <c r="AF106"/>
  <c r="AG106" s="1"/>
  <c r="O55" i="13"/>
  <c r="N29"/>
  <c r="O29" s="1"/>
  <c r="N79"/>
  <c r="O79" s="1"/>
  <c r="T86"/>
  <c r="N28"/>
  <c r="O28" s="1"/>
  <c r="N43"/>
  <c r="O31"/>
  <c r="J17"/>
  <c r="T79"/>
  <c r="M78"/>
  <c r="M105"/>
  <c r="O105" s="1"/>
  <c r="M33"/>
  <c r="O33" s="1"/>
  <c r="M60"/>
  <c r="M54"/>
  <c r="M74"/>
  <c r="M19"/>
  <c r="M66"/>
  <c r="M91"/>
  <c r="M47"/>
  <c r="O47" s="1"/>
  <c r="M52"/>
  <c r="M32"/>
  <c r="O32" s="1"/>
  <c r="M49"/>
  <c r="N14"/>
  <c r="O14" s="1"/>
  <c r="N13"/>
  <c r="N107"/>
  <c r="N20"/>
  <c r="N106"/>
  <c r="N104"/>
  <c r="N100"/>
  <c r="N83"/>
  <c r="N81"/>
  <c r="N69"/>
  <c r="N67"/>
  <c r="N44"/>
  <c r="N95"/>
  <c r="O95" s="1"/>
  <c r="N93"/>
  <c r="N82"/>
  <c r="O82" s="1"/>
  <c r="N66"/>
  <c r="N60"/>
  <c r="N49"/>
  <c r="N45"/>
  <c r="O45" s="1"/>
  <c r="N21"/>
  <c r="O21" s="1"/>
  <c r="N102"/>
  <c r="O102" s="1"/>
  <c r="N98"/>
  <c r="N94"/>
  <c r="O94" s="1"/>
  <c r="N90"/>
  <c r="N85"/>
  <c r="O85" s="1"/>
  <c r="N77"/>
  <c r="N73"/>
  <c r="O73" s="1"/>
  <c r="N65"/>
  <c r="N39"/>
  <c r="O39" s="1"/>
  <c r="N37"/>
  <c r="N27"/>
  <c r="N25"/>
  <c r="K17"/>
  <c r="L17" s="1"/>
  <c r="P17" s="1"/>
  <c r="Q17" s="1"/>
  <c r="M90"/>
  <c r="M58"/>
  <c r="M107"/>
  <c r="M96"/>
  <c r="M76"/>
  <c r="O76" s="1"/>
  <c r="M59"/>
  <c r="O59"/>
  <c r="M57"/>
  <c r="O57" s="1"/>
  <c r="M46"/>
  <c r="O46" s="1"/>
  <c r="M77"/>
  <c r="O77" s="1"/>
  <c r="M37"/>
  <c r="M89"/>
  <c r="M48"/>
  <c r="J21"/>
  <c r="J19"/>
  <c r="O67"/>
  <c r="J16"/>
  <c r="K16" s="1"/>
  <c r="L16" s="1"/>
  <c r="P16" s="1"/>
  <c r="Q16" s="1"/>
  <c r="J50"/>
  <c r="K50" s="1"/>
  <c r="L50" s="1"/>
  <c r="P50" s="1"/>
  <c r="Q50" s="1"/>
  <c r="J52"/>
  <c r="K52" s="1"/>
  <c r="L52" s="1"/>
  <c r="P52" s="1"/>
  <c r="Q52" s="1"/>
  <c r="J54"/>
  <c r="K54" s="1"/>
  <c r="L54" s="1"/>
  <c r="P54" s="1"/>
  <c r="Q54" s="1"/>
  <c r="J58"/>
  <c r="K58" s="1"/>
  <c r="J63"/>
  <c r="J67"/>
  <c r="J75"/>
  <c r="J79"/>
  <c r="K79" s="1"/>
  <c r="L79" s="1"/>
  <c r="P79" s="1"/>
  <c r="Q79" s="1"/>
  <c r="J89"/>
  <c r="K89" s="1"/>
  <c r="L89" s="1"/>
  <c r="P89" s="1"/>
  <c r="Q89" s="1"/>
  <c r="J93"/>
  <c r="K93" s="1"/>
  <c r="L93" s="1"/>
  <c r="P93" s="1"/>
  <c r="Q93" s="1"/>
  <c r="J99"/>
  <c r="J101"/>
  <c r="K101" s="1"/>
  <c r="L101" s="1"/>
  <c r="P101" s="1"/>
  <c r="Q101" s="1"/>
  <c r="J109"/>
  <c r="K109" s="1"/>
  <c r="L109" s="1"/>
  <c r="P109" s="1"/>
  <c r="Q109" s="1"/>
  <c r="J111"/>
  <c r="K111" s="1"/>
  <c r="L111" s="1"/>
  <c r="P111" s="1"/>
  <c r="Q111" s="1"/>
  <c r="O61"/>
  <c r="AG60" i="12"/>
  <c r="AG102"/>
  <c r="AG58"/>
  <c r="AG98"/>
  <c r="AG86"/>
  <c r="AG50"/>
  <c r="AG96"/>
  <c r="T39" i="13"/>
  <c r="M24"/>
  <c r="O24" s="1"/>
  <c r="M53"/>
  <c r="K21"/>
  <c r="L21" s="1"/>
  <c r="P21" s="1"/>
  <c r="Q21" s="1"/>
  <c r="J29"/>
  <c r="J61"/>
  <c r="K61" s="1"/>
  <c r="J70"/>
  <c r="K70" s="1"/>
  <c r="L70" s="1"/>
  <c r="P70" s="1"/>
  <c r="Q70" s="1"/>
  <c r="J74"/>
  <c r="J76"/>
  <c r="K76" s="1"/>
  <c r="L76" s="1"/>
  <c r="P76" s="1"/>
  <c r="Q76" s="1"/>
  <c r="O111"/>
  <c r="L59"/>
  <c r="P59" s="1"/>
  <c r="Q59" s="1"/>
  <c r="AG33" i="12"/>
  <c r="J43" i="13"/>
  <c r="J46"/>
  <c r="K46" s="1"/>
  <c r="L46" s="1"/>
  <c r="P46" s="1"/>
  <c r="Q46" s="1"/>
  <c r="J91"/>
  <c r="K91" s="1"/>
  <c r="L91" s="1"/>
  <c r="P91" s="1"/>
  <c r="Q91" s="1"/>
  <c r="J96"/>
  <c r="K96" s="1"/>
  <c r="L96" s="1"/>
  <c r="P96" s="1"/>
  <c r="Q96" s="1"/>
  <c r="AG54" i="12"/>
  <c r="T106" i="13"/>
  <c r="T82"/>
  <c r="T45"/>
  <c r="AP33"/>
  <c r="CG33"/>
  <c r="BK33"/>
  <c r="BN33"/>
  <c r="T33"/>
  <c r="T13"/>
  <c r="T23"/>
  <c r="K71"/>
  <c r="L71" s="1"/>
  <c r="P71" s="1"/>
  <c r="Q71" s="1"/>
  <c r="O48"/>
  <c r="O18"/>
  <c r="O30"/>
  <c r="O56"/>
  <c r="O71"/>
  <c r="N89"/>
  <c r="M65"/>
  <c r="BK72"/>
  <c r="BP72"/>
  <c r="AV72"/>
  <c r="J13"/>
  <c r="K13" s="1"/>
  <c r="J18"/>
  <c r="BE25"/>
  <c r="CC25"/>
  <c r="AV25"/>
  <c r="AU25"/>
  <c r="AR25"/>
  <c r="CD25"/>
  <c r="BZ25"/>
  <c r="BJ25"/>
  <c r="CF25"/>
  <c r="BC25"/>
  <c r="AS25"/>
  <c r="AN25"/>
  <c r="BU25"/>
  <c r="BG25"/>
  <c r="AQ25"/>
  <c r="CB25"/>
  <c r="CG25"/>
  <c r="BF25"/>
  <c r="K34"/>
  <c r="L34" s="1"/>
  <c r="P34" s="1"/>
  <c r="Q34" s="1"/>
  <c r="R34" s="1"/>
  <c r="BH41"/>
  <c r="J30"/>
  <c r="K30" s="1"/>
  <c r="J26"/>
  <c r="J45"/>
  <c r="J47"/>
  <c r="J49"/>
  <c r="K49" s="1"/>
  <c r="L49" s="1"/>
  <c r="P49" s="1"/>
  <c r="Q49" s="1"/>
  <c r="J51"/>
  <c r="K51" s="1"/>
  <c r="L51" s="1"/>
  <c r="P51" s="1"/>
  <c r="Q51" s="1"/>
  <c r="J84"/>
  <c r="J86"/>
  <c r="CA33"/>
  <c r="BV33"/>
  <c r="AO33"/>
  <c r="BX33"/>
  <c r="CI33"/>
  <c r="AR33"/>
  <c r="BA33"/>
  <c r="BT33"/>
  <c r="CF33"/>
  <c r="BY33"/>
  <c r="BB33"/>
  <c r="BI33"/>
  <c r="CB33"/>
  <c r="BA17"/>
  <c r="BL17"/>
  <c r="BY17"/>
  <c r="AN17"/>
  <c r="BE17"/>
  <c r="BO17"/>
  <c r="BB17"/>
  <c r="AZ17"/>
  <c r="CI17"/>
  <c r="AX17"/>
  <c r="AO17"/>
  <c r="BH17"/>
  <c r="CD17"/>
  <c r="BZ17"/>
  <c r="BS17"/>
  <c r="AV17"/>
  <c r="BX17"/>
  <c r="BU17"/>
  <c r="CH17"/>
  <c r="BJ17"/>
  <c r="BM17"/>
  <c r="BR17"/>
  <c r="AQ17"/>
  <c r="AS17"/>
  <c r="BC17"/>
  <c r="BD17"/>
  <c r="BF17"/>
  <c r="CC17"/>
  <c r="BW17"/>
  <c r="BV17"/>
  <c r="CA17"/>
  <c r="BI17"/>
  <c r="CG17"/>
  <c r="AU17"/>
  <c r="AP17"/>
  <c r="CJ17"/>
  <c r="AT17"/>
  <c r="BT17"/>
  <c r="K28"/>
  <c r="L28" s="1"/>
  <c r="P28" s="1"/>
  <c r="Q28" s="1"/>
  <c r="R28" s="1"/>
  <c r="K103"/>
  <c r="K31"/>
  <c r="L31" s="1"/>
  <c r="P31" s="1"/>
  <c r="Q31" s="1"/>
  <c r="X31" s="1"/>
  <c r="K82"/>
  <c r="L82" s="1"/>
  <c r="P82" s="1"/>
  <c r="Q82" s="1"/>
  <c r="R82" s="1"/>
  <c r="BA25"/>
  <c r="K19"/>
  <c r="L19" s="1"/>
  <c r="P19" s="1"/>
  <c r="Q19" s="1"/>
  <c r="BQ25"/>
  <c r="BP25"/>
  <c r="AY25"/>
  <c r="BM25"/>
  <c r="BD25"/>
  <c r="O25"/>
  <c r="BI73"/>
  <c r="AZ73"/>
  <c r="BX73"/>
  <c r="CB73"/>
  <c r="BV73"/>
  <c r="BW73"/>
  <c r="AY41"/>
  <c r="BS41"/>
  <c r="AV41"/>
  <c r="K36"/>
  <c r="L36" s="1"/>
  <c r="P36" s="1"/>
  <c r="Q36" s="1"/>
  <c r="O20"/>
  <c r="O106"/>
  <c r="J27"/>
  <c r="K27" s="1"/>
  <c r="L27" s="1"/>
  <c r="P27" s="1"/>
  <c r="Q27" s="1"/>
  <c r="J60"/>
  <c r="J78"/>
  <c r="K78" s="1"/>
  <c r="L78" s="1"/>
  <c r="P78" s="1"/>
  <c r="Q78" s="1"/>
  <c r="J107"/>
  <c r="K107" s="1"/>
  <c r="L107" s="1"/>
  <c r="P107" s="1"/>
  <c r="Q107" s="1"/>
  <c r="O110"/>
  <c r="AG88" i="12"/>
  <c r="L81" i="13"/>
  <c r="P81" s="1"/>
  <c r="Q81" s="1"/>
  <c r="T38"/>
  <c r="T31"/>
  <c r="T78"/>
  <c r="T58"/>
  <c r="T89"/>
  <c r="T60"/>
  <c r="T25"/>
  <c r="T47"/>
  <c r="T101"/>
  <c r="T97"/>
  <c r="T55"/>
  <c r="T62"/>
  <c r="T108"/>
  <c r="T80"/>
  <c r="K84"/>
  <c r="L84" s="1"/>
  <c r="P84" s="1"/>
  <c r="Q84" s="1"/>
  <c r="K47"/>
  <c r="K45"/>
  <c r="L45" s="1"/>
  <c r="P45" s="1"/>
  <c r="Q45" s="1"/>
  <c r="R45" s="1"/>
  <c r="K26"/>
  <c r="L26" s="1"/>
  <c r="P26" s="1"/>
  <c r="Q26" s="1"/>
  <c r="K60"/>
  <c r="K86"/>
  <c r="L86" s="1"/>
  <c r="P86" s="1"/>
  <c r="Q86" s="1"/>
  <c r="K18"/>
  <c r="L18" s="1"/>
  <c r="P18" s="1"/>
  <c r="Q18" s="1"/>
  <c r="T98"/>
  <c r="AS88"/>
  <c r="BI88"/>
  <c r="CC88"/>
  <c r="BX88"/>
  <c r="AP88"/>
  <c r="CF88"/>
  <c r="BO88"/>
  <c r="CI88"/>
  <c r="BM88"/>
  <c r="BA88"/>
  <c r="R88"/>
  <c r="CB88"/>
  <c r="CG88"/>
  <c r="L47"/>
  <c r="P47" s="1"/>
  <c r="Q47" s="1"/>
  <c r="L13"/>
  <c r="P13" s="1"/>
  <c r="Q13" s="1"/>
  <c r="L103"/>
  <c r="P103" s="1"/>
  <c r="Q103" s="1"/>
  <c r="AR81"/>
  <c r="X81"/>
  <c r="BT81"/>
  <c r="CJ81"/>
  <c r="BN81"/>
  <c r="AN81"/>
  <c r="CA81"/>
  <c r="CH36"/>
  <c r="BJ36"/>
  <c r="R36"/>
  <c r="BW36"/>
  <c r="BK36"/>
  <c r="BE82"/>
  <c r="BZ82"/>
  <c r="BN40"/>
  <c r="BN80"/>
  <c r="CA80"/>
  <c r="AO80"/>
  <c r="CE80"/>
  <c r="AR32"/>
  <c r="CI32"/>
  <c r="R32"/>
  <c r="BR32"/>
  <c r="BA32"/>
  <c r="AU32"/>
  <c r="BP32"/>
  <c r="AQ70"/>
  <c r="AU70"/>
  <c r="BA70"/>
  <c r="CF70"/>
  <c r="BP70"/>
  <c r="BL70"/>
  <c r="BZ70"/>
  <c r="CJ96"/>
  <c r="R96"/>
  <c r="BX96"/>
  <c r="CE96"/>
  <c r="AO96"/>
  <c r="AT96"/>
  <c r="CI96"/>
  <c r="K43"/>
  <c r="L43" s="1"/>
  <c r="P43" s="1"/>
  <c r="Q43" s="1"/>
  <c r="CH69"/>
  <c r="BU69"/>
  <c r="BG69"/>
  <c r="BS69"/>
  <c r="BK69"/>
  <c r="BY69"/>
  <c r="AP69"/>
  <c r="CD69"/>
  <c r="AX69"/>
  <c r="BH69"/>
  <c r="BM69"/>
  <c r="BN69"/>
  <c r="CI69"/>
  <c r="CF69"/>
  <c r="BB69"/>
  <c r="AN69"/>
  <c r="CC69"/>
  <c r="BQ69"/>
  <c r="BX69"/>
  <c r="CB69"/>
  <c r="AU69"/>
  <c r="BO69"/>
  <c r="BD69"/>
  <c r="R69"/>
  <c r="AQ69"/>
  <c r="BS72"/>
  <c r="BJ72"/>
  <c r="AZ72"/>
  <c r="AN72"/>
  <c r="Y72" s="1"/>
  <c r="BU72"/>
  <c r="R72"/>
  <c r="CJ72"/>
  <c r="AZ21"/>
  <c r="BZ21"/>
  <c r="BL21"/>
  <c r="CD21"/>
  <c r="BT21"/>
  <c r="AS21"/>
  <c r="CG21"/>
  <c r="BA21"/>
  <c r="BO21"/>
  <c r="BW21"/>
  <c r="BF21"/>
  <c r="AU21"/>
  <c r="CC21"/>
  <c r="BD21"/>
  <c r="BG21"/>
  <c r="AN21"/>
  <c r="BE21"/>
  <c r="BS21"/>
  <c r="AQ21"/>
  <c r="BQ21"/>
  <c r="BR21"/>
  <c r="AX21"/>
  <c r="BP21"/>
  <c r="BB21"/>
  <c r="AW21"/>
  <c r="BH111"/>
  <c r="AY111"/>
  <c r="BZ111"/>
  <c r="BM111"/>
  <c r="BC111"/>
  <c r="AX111"/>
  <c r="AP101"/>
  <c r="CB101"/>
  <c r="CG101"/>
  <c r="BC101"/>
  <c r="BM101"/>
  <c r="BR101"/>
  <c r="BX101"/>
  <c r="BN101"/>
  <c r="BK101"/>
  <c r="AT101"/>
  <c r="BD101"/>
  <c r="K99"/>
  <c r="L99" s="1"/>
  <c r="P99" s="1"/>
  <c r="Q99" s="1"/>
  <c r="AN79"/>
  <c r="Y79" s="1"/>
  <c r="AP79"/>
  <c r="AQ79"/>
  <c r="BY79"/>
  <c r="BI79"/>
  <c r="AW79"/>
  <c r="K63"/>
  <c r="L63" s="1"/>
  <c r="P63" s="1"/>
  <c r="Q63" s="1"/>
  <c r="AV33"/>
  <c r="AN33"/>
  <c r="BR33"/>
  <c r="BE33"/>
  <c r="CE33"/>
  <c r="BP33"/>
  <c r="BS33"/>
  <c r="BD33"/>
  <c r="AW33"/>
  <c r="CC33"/>
  <c r="BU33"/>
  <c r="BW33"/>
  <c r="BM33"/>
  <c r="J20"/>
  <c r="K56"/>
  <c r="L56" s="1"/>
  <c r="P56" s="1"/>
  <c r="Q56" s="1"/>
  <c r="R56" s="1"/>
  <c r="K38"/>
  <c r="L38" s="1"/>
  <c r="P38" s="1"/>
  <c r="Q38" s="1"/>
  <c r="BX108"/>
  <c r="AX71"/>
  <c r="AU71"/>
  <c r="CF71"/>
  <c r="BT71"/>
  <c r="AT71"/>
  <c r="BH71"/>
  <c r="BR71"/>
  <c r="AN71"/>
  <c r="Y71" s="1"/>
  <c r="CJ71"/>
  <c r="BA71"/>
  <c r="BI71"/>
  <c r="AV71"/>
  <c r="BB71"/>
  <c r="AZ71"/>
  <c r="BP71"/>
  <c r="BY71"/>
  <c r="CA71"/>
  <c r="BF71"/>
  <c r="AY71"/>
  <c r="AR71"/>
  <c r="CI71"/>
  <c r="BG71"/>
  <c r="BS71"/>
  <c r="AQ71"/>
  <c r="BU71"/>
  <c r="BY68"/>
  <c r="BL68"/>
  <c r="BO68"/>
  <c r="BJ68"/>
  <c r="CJ68"/>
  <c r="AX68"/>
  <c r="AQ108"/>
  <c r="AU24"/>
  <c r="T29"/>
  <c r="BF93"/>
  <c r="BZ93"/>
  <c r="BA93"/>
  <c r="BU93"/>
  <c r="CJ93"/>
  <c r="BN25"/>
  <c r="BW50"/>
  <c r="X50"/>
  <c r="AO50"/>
  <c r="R109"/>
  <c r="AR109"/>
  <c r="CH109"/>
  <c r="BQ109"/>
  <c r="BF109"/>
  <c r="BS109"/>
  <c r="BC109"/>
  <c r="BM109"/>
  <c r="CA109"/>
  <c r="AT109"/>
  <c r="AS109"/>
  <c r="BN109"/>
  <c r="BC108"/>
  <c r="AZ108"/>
  <c r="BS108"/>
  <c r="BI25"/>
  <c r="BW25"/>
  <c r="AX25"/>
  <c r="BO25"/>
  <c r="BS25"/>
  <c r="AW25"/>
  <c r="AO25"/>
  <c r="CH25"/>
  <c r="CJ25"/>
  <c r="BR25"/>
  <c r="BV25"/>
  <c r="AZ25"/>
  <c r="BB25"/>
  <c r="BT25"/>
  <c r="CI25"/>
  <c r="BH25"/>
  <c r="R24"/>
  <c r="AS24"/>
  <c r="CB24"/>
  <c r="BK93"/>
  <c r="BL93"/>
  <c r="BV93"/>
  <c r="CH93"/>
  <c r="BR93"/>
  <c r="AQ93"/>
  <c r="BC93"/>
  <c r="CA93"/>
  <c r="BM93"/>
  <c r="BI93"/>
  <c r="AV93"/>
  <c r="BG93"/>
  <c r="AP100"/>
  <c r="CF100"/>
  <c r="T36"/>
  <c r="BH93"/>
  <c r="BY93"/>
  <c r="BW41"/>
  <c r="BI41"/>
  <c r="AP41"/>
  <c r="BK25"/>
  <c r="AS50"/>
  <c r="AU109"/>
  <c r="BJ109"/>
  <c r="CB41"/>
  <c r="AX41"/>
  <c r="L58"/>
  <c r="P58" s="1"/>
  <c r="Q58" s="1"/>
  <c r="AT25"/>
  <c r="BU100"/>
  <c r="BL100"/>
  <c r="AR100"/>
  <c r="BW100"/>
  <c r="BR100"/>
  <c r="BY100"/>
  <c r="K29"/>
  <c r="L29" s="1"/>
  <c r="P29" s="1"/>
  <c r="Q29" s="1"/>
  <c r="R29" s="1"/>
  <c r="AX109"/>
  <c r="BO109"/>
  <c r="BV109"/>
  <c r="CI109"/>
  <c r="BL109"/>
  <c r="AV109"/>
  <c r="BR109"/>
  <c r="CE109"/>
  <c r="BZ109"/>
  <c r="CJ109"/>
  <c r="BW109"/>
  <c r="CG109"/>
  <c r="BI109"/>
  <c r="CD109"/>
  <c r="BE109"/>
  <c r="CB109"/>
  <c r="AO109"/>
  <c r="AP109"/>
  <c r="BK109"/>
  <c r="AY93"/>
  <c r="CC93"/>
  <c r="BJ93"/>
  <c r="AU93"/>
  <c r="BX93"/>
  <c r="BS93"/>
  <c r="AZ93"/>
  <c r="K75"/>
  <c r="L75" s="1"/>
  <c r="P75" s="1"/>
  <c r="Q75" s="1"/>
  <c r="K67"/>
  <c r="L67" s="1"/>
  <c r="P67" s="1"/>
  <c r="Q67" s="1"/>
  <c r="BY50"/>
  <c r="AP50"/>
  <c r="AX50"/>
  <c r="BL50"/>
  <c r="AW24"/>
  <c r="BQ24"/>
  <c r="K102"/>
  <c r="L102" s="1"/>
  <c r="P102" s="1"/>
  <c r="Q102" s="1"/>
  <c r="BY25"/>
  <c r="CE25"/>
  <c r="BX25"/>
  <c r="BL25"/>
  <c r="AP25"/>
  <c r="T69"/>
  <c r="BJ41"/>
  <c r="BQ41"/>
  <c r="AZ41"/>
  <c r="BV41"/>
  <c r="CH41"/>
  <c r="BR41"/>
  <c r="BT41"/>
  <c r="BF41"/>
  <c r="CC41"/>
  <c r="BG41"/>
  <c r="BM41"/>
  <c r="AO41"/>
  <c r="CA41"/>
  <c r="AR41"/>
  <c r="BA41"/>
  <c r="BK41"/>
  <c r="BY41"/>
  <c r="BX41"/>
  <c r="BZ41"/>
  <c r="CI41"/>
  <c r="X41"/>
  <c r="BC41"/>
  <c r="R41"/>
  <c r="CD41"/>
  <c r="AN41"/>
  <c r="BB41"/>
  <c r="BN41"/>
  <c r="BL41"/>
  <c r="AT41"/>
  <c r="BP41"/>
  <c r="BE41"/>
  <c r="AW41"/>
  <c r="BD41"/>
  <c r="BO41"/>
  <c r="CE41"/>
  <c r="AR110"/>
  <c r="AQ110"/>
  <c r="AT110"/>
  <c r="CI110"/>
  <c r="BI110"/>
  <c r="CE110"/>
  <c r="L85"/>
  <c r="P85" s="1"/>
  <c r="Q85" s="1"/>
  <c r="BK17"/>
  <c r="BP17"/>
  <c r="AR17"/>
  <c r="AY17"/>
  <c r="AW17"/>
  <c r="CE17"/>
  <c r="T99"/>
  <c r="T75"/>
  <c r="T70"/>
  <c r="K35"/>
  <c r="L35" s="1"/>
  <c r="P35" s="1"/>
  <c r="Q35" s="1"/>
  <c r="BM73"/>
  <c r="AO73"/>
  <c r="BK73"/>
  <c r="AQ73"/>
  <c r="CC73"/>
  <c r="CE73"/>
  <c r="CH73"/>
  <c r="BE73"/>
  <c r="AW73"/>
  <c r="AT73"/>
  <c r="BB73"/>
  <c r="BJ73"/>
  <c r="BO73"/>
  <c r="BP73"/>
  <c r="CA73"/>
  <c r="CI73"/>
  <c r="BF73"/>
  <c r="BA73"/>
  <c r="CD73"/>
  <c r="AX73"/>
  <c r="BZ73"/>
  <c r="K64"/>
  <c r="L64" s="1"/>
  <c r="P64" s="1"/>
  <c r="Q64" s="1"/>
  <c r="J15"/>
  <c r="K15" s="1"/>
  <c r="L15" s="1"/>
  <c r="P15" s="1"/>
  <c r="Q15" s="1"/>
  <c r="K42"/>
  <c r="L42" s="1"/>
  <c r="P42" s="1"/>
  <c r="Q42" s="1"/>
  <c r="CJ65"/>
  <c r="BZ65"/>
  <c r="AX65"/>
  <c r="BL65"/>
  <c r="J14"/>
  <c r="K14" s="1"/>
  <c r="L14" s="1"/>
  <c r="P14" s="1"/>
  <c r="Q14" s="1"/>
  <c r="J12"/>
  <c r="K12" s="1"/>
  <c r="L12" s="1"/>
  <c r="P12" s="1"/>
  <c r="Q12" s="1"/>
  <c r="J23"/>
  <c r="K23" s="1"/>
  <c r="L23" s="1"/>
  <c r="P23" s="1"/>
  <c r="Q23" s="1"/>
  <c r="K20"/>
  <c r="L20" s="1"/>
  <c r="P20" s="1"/>
  <c r="Q20" s="1"/>
  <c r="BK81"/>
  <c r="CG81"/>
  <c r="CF81"/>
  <c r="AX81"/>
  <c r="BM81"/>
  <c r="BS81"/>
  <c r="CH81"/>
  <c r="CD81"/>
  <c r="BE81"/>
  <c r="AQ81"/>
  <c r="BZ81"/>
  <c r="AU81"/>
  <c r="BA81"/>
  <c r="AS81"/>
  <c r="BI81"/>
  <c r="BU81"/>
  <c r="CB81"/>
  <c r="BR81"/>
  <c r="BB81"/>
  <c r="BO81"/>
  <c r="AO81"/>
  <c r="CE81"/>
  <c r="AY81"/>
  <c r="BY81"/>
  <c r="AW81"/>
  <c r="BP81"/>
  <c r="AQ53"/>
  <c r="BT53"/>
  <c r="BV53"/>
  <c r="BL36"/>
  <c r="BH36"/>
  <c r="CG36"/>
  <c r="BP36"/>
  <c r="BY36"/>
  <c r="CE36"/>
  <c r="AU80"/>
  <c r="BS80"/>
  <c r="BO80"/>
  <c r="AR80"/>
  <c r="AN80"/>
  <c r="Y80" s="1"/>
  <c r="AB80" s="1"/>
  <c r="BI80"/>
  <c r="CF80"/>
  <c r="X82"/>
  <c r="Z82" s="1"/>
  <c r="BG82"/>
  <c r="BX82"/>
  <c r="BU82"/>
  <c r="BW82"/>
  <c r="BM82"/>
  <c r="CB40"/>
  <c r="BA40"/>
  <c r="CF40"/>
  <c r="CH40"/>
  <c r="AO40"/>
  <c r="AU40"/>
  <c r="CF28"/>
  <c r="CH28"/>
  <c r="BE28"/>
  <c r="BX34"/>
  <c r="BN34"/>
  <c r="AV34"/>
  <c r="BC34"/>
  <c r="CJ98"/>
  <c r="BD98"/>
  <c r="AX98"/>
  <c r="BM32"/>
  <c r="BX32"/>
  <c r="BD32"/>
  <c r="AN32"/>
  <c r="Y32" s="1"/>
  <c r="BY32"/>
  <c r="AQ32"/>
  <c r="BK100"/>
  <c r="AX100"/>
  <c r="CH21"/>
  <c r="BI21"/>
  <c r="BN21"/>
  <c r="AP21"/>
  <c r="BH21"/>
  <c r="BX21"/>
  <c r="AT21"/>
  <c r="BU21"/>
  <c r="BV21"/>
  <c r="CA21"/>
  <c r="BJ21"/>
  <c r="CI21"/>
  <c r="BK21"/>
  <c r="BC50"/>
  <c r="BF33"/>
  <c r="AS33"/>
  <c r="AZ33"/>
  <c r="CD33"/>
  <c r="AX33"/>
  <c r="BQ33"/>
  <c r="CF17"/>
  <c r="CB17"/>
  <c r="BN17"/>
  <c r="BQ17"/>
  <c r="BG17"/>
  <c r="BC70"/>
  <c r="AZ70"/>
  <c r="CC70"/>
  <c r="AO70"/>
  <c r="BZ96"/>
  <c r="BE96"/>
  <c r="AR96"/>
  <c r="BZ59"/>
  <c r="CG59"/>
  <c r="BV59"/>
  <c r="AY59"/>
  <c r="AQ59"/>
  <c r="BR59"/>
  <c r="AN59"/>
  <c r="BO59"/>
  <c r="BN59"/>
  <c r="AZ59"/>
  <c r="CA59"/>
  <c r="BX59"/>
  <c r="CJ59"/>
  <c r="BW59"/>
  <c r="BH59"/>
  <c r="BY59"/>
  <c r="CH59"/>
  <c r="BE59"/>
  <c r="AR59"/>
  <c r="BC59"/>
  <c r="BS59"/>
  <c r="CB59"/>
  <c r="AX59"/>
  <c r="X59"/>
  <c r="BM59"/>
  <c r="BE69"/>
  <c r="BJ69"/>
  <c r="CG69"/>
  <c r="AV69"/>
  <c r="CJ69"/>
  <c r="BW69"/>
  <c r="CA69"/>
  <c r="BT69"/>
  <c r="AR69"/>
  <c r="BF69"/>
  <c r="BP69"/>
  <c r="AW69"/>
  <c r="BT72"/>
  <c r="AW72"/>
  <c r="AP72"/>
  <c r="BE111"/>
  <c r="BX111"/>
  <c r="BY111"/>
  <c r="BL111"/>
  <c r="BF111"/>
  <c r="BP111"/>
  <c r="CB111"/>
  <c r="CI111"/>
  <c r="CA111"/>
  <c r="BV111"/>
  <c r="BQ111"/>
  <c r="AW111"/>
  <c r="CF111"/>
  <c r="BS111"/>
  <c r="AS111"/>
  <c r="AV111"/>
  <c r="AZ109"/>
  <c r="BU109"/>
  <c r="BY109"/>
  <c r="BT109"/>
  <c r="AU101"/>
  <c r="CD101"/>
  <c r="AY101"/>
  <c r="BI101"/>
  <c r="BW101"/>
  <c r="BV101"/>
  <c r="BQ93"/>
  <c r="CD93"/>
  <c r="AO93"/>
  <c r="BP93"/>
  <c r="AR93"/>
  <c r="CI93"/>
  <c r="AS93"/>
  <c r="CF93"/>
  <c r="BV79"/>
  <c r="CB79"/>
  <c r="BH79"/>
  <c r="AO79"/>
  <c r="BW79"/>
  <c r="BD79"/>
  <c r="CA79"/>
  <c r="AR79"/>
  <c r="CI79"/>
  <c r="AT79"/>
  <c r="BE79"/>
  <c r="BJ79"/>
  <c r="AS79"/>
  <c r="BU79"/>
  <c r="BN79"/>
  <c r="AQ24"/>
  <c r="K39"/>
  <c r="L39" s="1"/>
  <c r="P39" s="1"/>
  <c r="Q39" s="1"/>
  <c r="BZ39" s="1"/>
  <c r="BO64"/>
  <c r="BI64"/>
  <c r="BW35"/>
  <c r="AZ35"/>
  <c r="BD35"/>
  <c r="R35"/>
  <c r="BU35"/>
  <c r="CB35"/>
  <c r="AQ35"/>
  <c r="AX35"/>
  <c r="CJ35"/>
  <c r="BZ35"/>
  <c r="BA35"/>
  <c r="CA35"/>
  <c r="BF35"/>
  <c r="BU56"/>
  <c r="AX56"/>
  <c r="AY56"/>
  <c r="AR56"/>
  <c r="BR56"/>
  <c r="AS56"/>
  <c r="AB82"/>
  <c r="CF47"/>
  <c r="BK47"/>
  <c r="BZ15"/>
  <c r="BL15"/>
  <c r="CH15"/>
  <c r="AS15"/>
  <c r="BT15"/>
  <c r="BI15"/>
  <c r="BB15"/>
  <c r="AT15"/>
  <c r="CI15"/>
  <c r="BJ15"/>
  <c r="AR15"/>
  <c r="BN15"/>
  <c r="BM15"/>
  <c r="CJ15"/>
  <c r="BD15"/>
  <c r="AX15"/>
  <c r="AW15"/>
  <c r="AN15"/>
  <c r="CC15"/>
  <c r="BV15"/>
  <c r="AP15"/>
  <c r="AZ15"/>
  <c r="BE15"/>
  <c r="BW15"/>
  <c r="BF15"/>
  <c r="CI29"/>
  <c r="AX29"/>
  <c r="CH29"/>
  <c r="CJ29"/>
  <c r="CD29"/>
  <c r="BT29"/>
  <c r="BC29"/>
  <c r="BI29"/>
  <c r="BM29"/>
  <c r="AZ29"/>
  <c r="BU29"/>
  <c r="AS29"/>
  <c r="BV29"/>
  <c r="AY29"/>
  <c r="BP29"/>
  <c r="AO29"/>
  <c r="AT29"/>
  <c r="AV29"/>
  <c r="AP29"/>
  <c r="BS29"/>
  <c r="BK29"/>
  <c r="BE29"/>
  <c r="CA29"/>
  <c r="CC29"/>
  <c r="R58"/>
  <c r="BS58"/>
  <c r="AR58"/>
  <c r="BB58"/>
  <c r="BT58"/>
  <c r="CE58"/>
  <c r="AB69"/>
  <c r="BY51"/>
  <c r="BE51"/>
  <c r="BW51"/>
  <c r="BX51"/>
  <c r="BH51"/>
  <c r="BC51"/>
  <c r="CF51"/>
  <c r="BP51"/>
  <c r="AQ51"/>
  <c r="BG51"/>
  <c r="BA51"/>
  <c r="CI51"/>
  <c r="BZ51"/>
  <c r="CA51"/>
  <c r="BL51"/>
  <c r="BI51"/>
  <c r="AZ51"/>
  <c r="X51"/>
  <c r="AY51"/>
  <c r="AR51"/>
  <c r="AT51"/>
  <c r="BT51"/>
  <c r="AS51"/>
  <c r="AU51"/>
  <c r="CB51"/>
  <c r="BR51"/>
  <c r="AX51"/>
  <c r="BQ51"/>
  <c r="BU51"/>
  <c r="BS51"/>
  <c r="BB51"/>
  <c r="CC51"/>
  <c r="CG51"/>
  <c r="CE51"/>
  <c r="AN51"/>
  <c r="BJ51"/>
  <c r="AP51"/>
  <c r="BF51"/>
  <c r="R51"/>
  <c r="BN51"/>
  <c r="AW51"/>
  <c r="BO51"/>
  <c r="CD51"/>
  <c r="CH51"/>
  <c r="AV51"/>
  <c r="BV51"/>
  <c r="BD51"/>
  <c r="CJ51"/>
  <c r="BK51"/>
  <c r="AO51"/>
  <c r="BM51"/>
  <c r="BR86"/>
  <c r="BO86"/>
  <c r="CG86"/>
  <c r="BK86"/>
  <c r="X86"/>
  <c r="Z86" s="1"/>
  <c r="AY86"/>
  <c r="R86"/>
  <c r="AR86"/>
  <c r="BH86"/>
  <c r="BY86"/>
  <c r="AP86"/>
  <c r="BU86"/>
  <c r="CJ86"/>
  <c r="BE86"/>
  <c r="BC26"/>
  <c r="BQ26"/>
  <c r="BO26"/>
  <c r="R26"/>
  <c r="AS26"/>
  <c r="X26"/>
  <c r="AQ26"/>
  <c r="AU26"/>
  <c r="BX26"/>
  <c r="BD26"/>
  <c r="CA26"/>
  <c r="CH45"/>
  <c r="CC45"/>
  <c r="AW45"/>
  <c r="BG45"/>
  <c r="BZ45"/>
  <c r="AS45"/>
  <c r="AV45"/>
  <c r="AQ45"/>
  <c r="AO45"/>
  <c r="AX45"/>
  <c r="CD45"/>
  <c r="BO45"/>
  <c r="CE45"/>
  <c r="AY45"/>
  <c r="AN45"/>
  <c r="Y45" s="1"/>
  <c r="BT45"/>
  <c r="BN45"/>
  <c r="AZ45"/>
  <c r="CF45"/>
  <c r="BC45"/>
  <c r="CJ45"/>
  <c r="BP45"/>
  <c r="BB45"/>
  <c r="BI45"/>
  <c r="BY45"/>
  <c r="BU45"/>
  <c r="AP45"/>
  <c r="BW45"/>
  <c r="BR45"/>
  <c r="CG45"/>
  <c r="BL45"/>
  <c r="AR45"/>
  <c r="BK45"/>
  <c r="BE45"/>
  <c r="BM45"/>
  <c r="BS45"/>
  <c r="BC84"/>
  <c r="AQ84"/>
  <c r="BP84"/>
  <c r="AW84"/>
  <c r="AP84"/>
  <c r="BB84"/>
  <c r="R84"/>
  <c r="CH55"/>
  <c r="CD55"/>
  <c r="BH55"/>
  <c r="BA55"/>
  <c r="AZ55"/>
  <c r="AX55"/>
  <c r="BP55"/>
  <c r="BF55"/>
  <c r="AR55"/>
  <c r="BV55"/>
  <c r="BW55"/>
  <c r="BK55"/>
  <c r="CG55"/>
  <c r="BU55"/>
  <c r="BO55"/>
  <c r="BG55"/>
  <c r="CB55"/>
  <c r="BL55"/>
  <c r="BV19"/>
  <c r="BK19"/>
  <c r="AO19"/>
  <c r="BL19"/>
  <c r="CH19"/>
  <c r="X19"/>
  <c r="BE19"/>
  <c r="BB19"/>
  <c r="BH19"/>
  <c r="BS19"/>
  <c r="CD19"/>
  <c r="BO19"/>
  <c r="CJ19"/>
  <c r="BA19"/>
  <c r="AY19"/>
  <c r="AS19"/>
  <c r="BU19"/>
  <c r="BX19"/>
  <c r="AV19"/>
  <c r="BA31"/>
  <c r="BM31"/>
  <c r="AS31"/>
  <c r="AP31"/>
  <c r="R31"/>
  <c r="AW31"/>
  <c r="CH31"/>
  <c r="CC31"/>
  <c r="AO31"/>
  <c r="AR31"/>
  <c r="BP31"/>
  <c r="BD31"/>
  <c r="BQ31"/>
  <c r="BT31"/>
  <c r="AT31"/>
  <c r="AU31"/>
  <c r="CG31"/>
  <c r="CH108"/>
  <c r="AP108"/>
  <c r="CF108"/>
  <c r="BO108"/>
  <c r="AY108"/>
  <c r="AR108"/>
  <c r="CG108"/>
  <c r="CH71"/>
  <c r="BL71"/>
  <c r="AW71"/>
  <c r="BD71"/>
  <c r="BX71"/>
  <c r="BM71"/>
  <c r="CB71"/>
  <c r="AS71"/>
  <c r="CG71"/>
  <c r="X71"/>
  <c r="CC71"/>
  <c r="BE71"/>
  <c r="BV71"/>
  <c r="BZ71"/>
  <c r="AO71"/>
  <c r="AP71"/>
  <c r="BK71"/>
  <c r="BO71"/>
  <c r="R71"/>
  <c r="CE71"/>
  <c r="CD71"/>
  <c r="BQ71"/>
  <c r="BW71"/>
  <c r="BC71"/>
  <c r="BN71"/>
  <c r="BJ71"/>
  <c r="AY68"/>
  <c r="BI68"/>
  <c r="CC68"/>
  <c r="X68"/>
  <c r="R68"/>
  <c r="CA68"/>
  <c r="BE68"/>
  <c r="BR68"/>
  <c r="BL73"/>
  <c r="BQ73"/>
  <c r="BT73"/>
  <c r="BG73"/>
  <c r="BC73"/>
  <c r="AU73"/>
  <c r="AS73"/>
  <c r="AY73"/>
  <c r="BN73"/>
  <c r="BR73"/>
  <c r="AR73"/>
  <c r="BY73"/>
  <c r="AN73"/>
  <c r="Y73" s="1"/>
  <c r="BD73"/>
  <c r="BU73"/>
  <c r="CG41"/>
  <c r="BU41"/>
  <c r="AQ41"/>
  <c r="CF41"/>
  <c r="AU41"/>
  <c r="CJ41"/>
  <c r="AS41"/>
  <c r="AB33"/>
  <c r="T110"/>
  <c r="T65"/>
  <c r="T67"/>
  <c r="T28"/>
  <c r="T74"/>
  <c r="BD96"/>
  <c r="AV96"/>
  <c r="AQ96"/>
  <c r="T49"/>
  <c r="T71"/>
  <c r="T34"/>
  <c r="T94"/>
  <c r="T24"/>
  <c r="T48"/>
  <c r="T96"/>
  <c r="AQ109"/>
  <c r="BX109"/>
  <c r="BA109"/>
  <c r="BD109"/>
  <c r="BP109"/>
  <c r="AN109"/>
  <c r="Y109" s="1"/>
  <c r="X109"/>
  <c r="CF109"/>
  <c r="BB109"/>
  <c r="BG109"/>
  <c r="CC109"/>
  <c r="BH109"/>
  <c r="AW109"/>
  <c r="AY109"/>
  <c r="T57"/>
  <c r="T92"/>
  <c r="T15"/>
  <c r="T73"/>
  <c r="T19"/>
  <c r="T21"/>
  <c r="AB21" s="1"/>
  <c r="T63"/>
  <c r="T18"/>
  <c r="T105"/>
  <c r="T50"/>
  <c r="T90"/>
  <c r="T87"/>
  <c r="T93"/>
  <c r="T46"/>
  <c r="T44"/>
  <c r="T91"/>
  <c r="BW93"/>
  <c r="CG93"/>
  <c r="BB93"/>
  <c r="AP93"/>
  <c r="BD93"/>
  <c r="AX93"/>
  <c r="CE93"/>
  <c r="BE93"/>
  <c r="CB93"/>
  <c r="AN93"/>
  <c r="Y93" s="1"/>
  <c r="BT93"/>
  <c r="BO93"/>
  <c r="BN93"/>
  <c r="AW93"/>
  <c r="AT93"/>
  <c r="T42"/>
  <c r="T102"/>
  <c r="T30"/>
  <c r="T64"/>
  <c r="T103"/>
  <c r="T66"/>
  <c r="T53"/>
  <c r="T35"/>
  <c r="T59"/>
  <c r="T76"/>
  <c r="T51"/>
  <c r="Z51" s="1"/>
  <c r="T14"/>
  <c r="T20"/>
  <c r="M109"/>
  <c r="M69"/>
  <c r="O69" s="1"/>
  <c r="T83"/>
  <c r="O99"/>
  <c r="BE95"/>
  <c r="BT61"/>
  <c r="BK61"/>
  <c r="BU61"/>
  <c r="AU61"/>
  <c r="BZ61"/>
  <c r="CF61"/>
  <c r="BX61"/>
  <c r="BS61"/>
  <c r="BR61"/>
  <c r="BJ61"/>
  <c r="BG61"/>
  <c r="BA61"/>
  <c r="BW87"/>
  <c r="BF87"/>
  <c r="AT87"/>
  <c r="BG87"/>
  <c r="BU87"/>
  <c r="CB87"/>
  <c r="X87"/>
  <c r="AO87"/>
  <c r="CA87"/>
  <c r="AR87"/>
  <c r="CG87"/>
  <c r="CE87"/>
  <c r="AV87"/>
  <c r="BS87"/>
  <c r="BC87"/>
  <c r="BQ87"/>
  <c r="BN87"/>
  <c r="CF87"/>
  <c r="BI87"/>
  <c r="BO87"/>
  <c r="AW87"/>
  <c r="CI87"/>
  <c r="AZ87"/>
  <c r="BT87"/>
  <c r="AP87"/>
  <c r="BD87"/>
  <c r="BH87"/>
  <c r="BB87"/>
  <c r="BY87"/>
  <c r="BA87"/>
  <c r="BZ87"/>
  <c r="BK87"/>
  <c r="AQ87"/>
  <c r="BX87"/>
  <c r="BM87"/>
  <c r="AU87"/>
  <c r="CC87"/>
  <c r="AN87"/>
  <c r="Y87" s="1"/>
  <c r="AS87"/>
  <c r="CD87"/>
  <c r="BR87"/>
  <c r="AX87"/>
  <c r="BP87"/>
  <c r="BE87"/>
  <c r="BV87"/>
  <c r="BL87"/>
  <c r="CH87"/>
  <c r="AY87"/>
  <c r="R87"/>
  <c r="BJ87"/>
  <c r="CJ87"/>
  <c r="AS39"/>
  <c r="BU39"/>
  <c r="AY39"/>
  <c r="AQ39"/>
  <c r="BR39"/>
  <c r="AP39"/>
  <c r="BQ39"/>
  <c r="BM39"/>
  <c r="BN39"/>
  <c r="R39"/>
  <c r="AO39"/>
  <c r="BG39"/>
  <c r="CJ39"/>
  <c r="AA80"/>
  <c r="AV35"/>
  <c r="BK35"/>
  <c r="BO35"/>
  <c r="AT35"/>
  <c r="X35"/>
  <c r="AW35"/>
  <c r="BP35"/>
  <c r="BJ35"/>
  <c r="BB35"/>
  <c r="BR35"/>
  <c r="BX35"/>
  <c r="AS35"/>
  <c r="BC75"/>
  <c r="BB75"/>
  <c r="BJ75"/>
  <c r="AV75"/>
  <c r="BV75"/>
  <c r="BM75"/>
  <c r="BX75"/>
  <c r="AN75"/>
  <c r="Y75" s="1"/>
  <c r="AB75" s="1"/>
  <c r="BH75"/>
  <c r="BO75"/>
  <c r="BW58"/>
  <c r="AN58"/>
  <c r="Y58" s="1"/>
  <c r="AY58"/>
  <c r="X58"/>
  <c r="Z58" s="1"/>
  <c r="BJ58"/>
  <c r="AZ58"/>
  <c r="BC58"/>
  <c r="BU58"/>
  <c r="BF58"/>
  <c r="BO58"/>
  <c r="BQ58"/>
  <c r="BL58"/>
  <c r="AS58"/>
  <c r="AX99"/>
  <c r="AT99"/>
  <c r="BJ99"/>
  <c r="BO99"/>
  <c r="AZ99"/>
  <c r="AO99"/>
  <c r="BX99"/>
  <c r="AS99"/>
  <c r="CE99"/>
  <c r="BG99"/>
  <c r="BA99"/>
  <c r="BV99"/>
  <c r="BI99"/>
  <c r="BC99"/>
  <c r="BR99"/>
  <c r="CI99"/>
  <c r="BE99"/>
  <c r="CB99"/>
  <c r="BT99"/>
  <c r="AY99"/>
  <c r="BY99"/>
  <c r="BP99"/>
  <c r="BK99"/>
  <c r="AN99"/>
  <c r="Y99" s="1"/>
  <c r="AR99"/>
  <c r="AV99"/>
  <c r="BL23"/>
  <c r="BQ23"/>
  <c r="BV23"/>
  <c r="BS23"/>
  <c r="BN23"/>
  <c r="BM23"/>
  <c r="AW23"/>
  <c r="BH23"/>
  <c r="R23"/>
  <c r="AT23"/>
  <c r="CD23"/>
  <c r="AY23"/>
  <c r="BC23"/>
  <c r="AQ23"/>
  <c r="BW23"/>
  <c r="AZ23"/>
  <c r="BK23"/>
  <c r="AX23"/>
  <c r="CF23"/>
  <c r="BU23"/>
  <c r="CA23"/>
  <c r="X23"/>
  <c r="Z23" s="1"/>
  <c r="BJ23"/>
  <c r="CI23"/>
  <c r="BZ23"/>
  <c r="BO15"/>
  <c r="CG15"/>
  <c r="AO15"/>
  <c r="BC15"/>
  <c r="BK15"/>
  <c r="CF15"/>
  <c r="AY15"/>
  <c r="BP15"/>
  <c r="BX15"/>
  <c r="CB15"/>
  <c r="CD15"/>
  <c r="BS15"/>
  <c r="BU15"/>
  <c r="BQ15"/>
  <c r="X15"/>
  <c r="BH15"/>
  <c r="AV15"/>
  <c r="BA15"/>
  <c r="BY15"/>
  <c r="BR15"/>
  <c r="AU15"/>
  <c r="CA15"/>
  <c r="R15"/>
  <c r="BG15"/>
  <c r="CE15"/>
  <c r="AQ15"/>
  <c r="CI94"/>
  <c r="CH94"/>
  <c r="R94"/>
  <c r="BA67"/>
  <c r="AP67"/>
  <c r="AX67"/>
  <c r="BD67"/>
  <c r="BE67"/>
  <c r="CI67"/>
  <c r="AW67"/>
  <c r="AR67"/>
  <c r="AO67"/>
  <c r="BO67"/>
  <c r="CA67"/>
  <c r="BI67"/>
  <c r="CG67"/>
  <c r="CB67"/>
  <c r="AY67"/>
  <c r="BG29"/>
  <c r="BQ29"/>
  <c r="BF29"/>
  <c r="BJ29"/>
  <c r="BR29"/>
  <c r="CF29"/>
  <c r="BL29"/>
  <c r="BN29"/>
  <c r="BB29"/>
  <c r="BO29"/>
  <c r="AN29"/>
  <c r="BZ29"/>
  <c r="AQ29"/>
  <c r="BY29"/>
  <c r="CG29"/>
  <c r="BH29"/>
  <c r="CB29"/>
  <c r="CE29"/>
  <c r="AW29"/>
  <c r="BD29"/>
  <c r="BW29"/>
  <c r="AU29"/>
  <c r="BX29"/>
  <c r="AR29"/>
  <c r="BA29"/>
  <c r="CC76"/>
  <c r="BZ76"/>
  <c r="BN76"/>
  <c r="BS76"/>
  <c r="BR76"/>
  <c r="AT76"/>
  <c r="BG76"/>
  <c r="AN76"/>
  <c r="Y76" s="1"/>
  <c r="AW76"/>
  <c r="BO76"/>
  <c r="CF76"/>
  <c r="R76"/>
  <c r="CJ76"/>
  <c r="BX56"/>
  <c r="BP56"/>
  <c r="AQ56"/>
  <c r="CF56"/>
  <c r="BO56"/>
  <c r="BD56"/>
  <c r="BA56"/>
  <c r="CG56"/>
  <c r="BS56"/>
  <c r="CB56"/>
  <c r="BJ56"/>
  <c r="CC56"/>
  <c r="CA22"/>
  <c r="BO22"/>
  <c r="CD22"/>
  <c r="BJ22"/>
  <c r="AU22"/>
  <c r="BP22"/>
  <c r="AO22"/>
  <c r="CF22"/>
  <c r="X22"/>
  <c r="BK22"/>
  <c r="BR22"/>
  <c r="BV22"/>
  <c r="BY22"/>
  <c r="BX43"/>
  <c r="BZ43"/>
  <c r="AU43"/>
  <c r="BO43"/>
  <c r="BT43"/>
  <c r="CB43"/>
  <c r="BG43"/>
  <c r="X43"/>
  <c r="AP43"/>
  <c r="BP43"/>
  <c r="BA43"/>
  <c r="CG43"/>
  <c r="BU43"/>
  <c r="AS43"/>
  <c r="CC43"/>
  <c r="AX43"/>
  <c r="BS43"/>
  <c r="BM43"/>
  <c r="BV43"/>
  <c r="AV43"/>
  <c r="AT43"/>
  <c r="BL43"/>
  <c r="CJ43"/>
  <c r="BQ43"/>
  <c r="AW43"/>
  <c r="BF45"/>
  <c r="CB45"/>
  <c r="BX45"/>
  <c r="BH45"/>
  <c r="CI45"/>
  <c r="CA45"/>
  <c r="AT45"/>
  <c r="BA45"/>
  <c r="X45"/>
  <c r="Z45" s="1"/>
  <c r="BQ45"/>
  <c r="BJ45"/>
  <c r="AU45"/>
  <c r="BV45"/>
  <c r="BD45"/>
  <c r="BV81"/>
  <c r="BF81"/>
  <c r="BC81"/>
  <c r="BD81"/>
  <c r="BH81"/>
  <c r="AV81"/>
  <c r="AZ81"/>
  <c r="R81"/>
  <c r="CC81"/>
  <c r="BX81"/>
  <c r="CI81"/>
  <c r="BQ81"/>
  <c r="CH53"/>
  <c r="AV53"/>
  <c r="BN53"/>
  <c r="AN53"/>
  <c r="BX53"/>
  <c r="BF53"/>
  <c r="CB53"/>
  <c r="BW53"/>
  <c r="AR53"/>
  <c r="BY53"/>
  <c r="BO53"/>
  <c r="AY53"/>
  <c r="BP53"/>
  <c r="BG53"/>
  <c r="AP53"/>
  <c r="BA53"/>
  <c r="BE53"/>
  <c r="BK53"/>
  <c r="BH53"/>
  <c r="CJ53"/>
  <c r="BC53"/>
  <c r="AU53"/>
  <c r="CC53"/>
  <c r="BQ53"/>
  <c r="CD53"/>
  <c r="CG53"/>
  <c r="AS53"/>
  <c r="BZ53"/>
  <c r="X53"/>
  <c r="BU53"/>
  <c r="R53"/>
  <c r="AO53"/>
  <c r="AT53"/>
  <c r="BS53"/>
  <c r="BI53"/>
  <c r="BD53"/>
  <c r="CE53"/>
  <c r="CA53"/>
  <c r="AZ53"/>
  <c r="BJ53"/>
  <c r="CF53"/>
  <c r="AX53"/>
  <c r="AW53"/>
  <c r="BR53"/>
  <c r="BL53"/>
  <c r="CI53"/>
  <c r="BM53"/>
  <c r="BB53"/>
  <c r="AW55"/>
  <c r="CJ55"/>
  <c r="BR55"/>
  <c r="AS55"/>
  <c r="AV55"/>
  <c r="CA55"/>
  <c r="BJ55"/>
  <c r="BX55"/>
  <c r="X55"/>
  <c r="Z55" s="1"/>
  <c r="CC55"/>
  <c r="BM55"/>
  <c r="AO55"/>
  <c r="BE55"/>
  <c r="CF55"/>
  <c r="BQ55"/>
  <c r="BY55"/>
  <c r="AP55"/>
  <c r="CE55"/>
  <c r="AY55"/>
  <c r="BI55"/>
  <c r="BT55"/>
  <c r="BN55"/>
  <c r="BS55"/>
  <c r="CI55"/>
  <c r="AQ55"/>
  <c r="BB55"/>
  <c r="CC19"/>
  <c r="AX19"/>
  <c r="AQ19"/>
  <c r="BF19"/>
  <c r="BR19"/>
  <c r="AU19"/>
  <c r="AW19"/>
  <c r="CF19"/>
  <c r="CG19"/>
  <c r="AT19"/>
  <c r="BG19"/>
  <c r="AP19"/>
  <c r="CB19"/>
  <c r="BN19"/>
  <c r="BQ19"/>
  <c r="BD19"/>
  <c r="R19"/>
  <c r="CA19"/>
  <c r="AR19"/>
  <c r="BJ19"/>
  <c r="BT19"/>
  <c r="BP19"/>
  <c r="BC19"/>
  <c r="BZ19"/>
  <c r="BM19"/>
  <c r="CC82"/>
  <c r="AW82"/>
  <c r="AX82"/>
  <c r="AP82"/>
  <c r="CJ82"/>
  <c r="BR82"/>
  <c r="BR40"/>
  <c r="CE40"/>
  <c r="CC40"/>
  <c r="BH40"/>
  <c r="BB40"/>
  <c r="CJ28"/>
  <c r="BC28"/>
  <c r="CA28"/>
  <c r="BJ28"/>
  <c r="BM28"/>
  <c r="AQ28"/>
  <c r="BQ28"/>
  <c r="AN28"/>
  <c r="Y28" s="1"/>
  <c r="AU28"/>
  <c r="CI28"/>
  <c r="BL28"/>
  <c r="BZ28"/>
  <c r="AR28"/>
  <c r="BV28"/>
  <c r="CC28"/>
  <c r="CD28"/>
  <c r="BO28"/>
  <c r="AS28"/>
  <c r="BG28"/>
  <c r="CE34"/>
  <c r="BE34"/>
  <c r="BA34"/>
  <c r="CC34"/>
  <c r="CA34"/>
  <c r="AN34"/>
  <c r="Y34" s="1"/>
  <c r="AT34"/>
  <c r="BS34"/>
  <c r="CF34"/>
  <c r="CJ34"/>
  <c r="AW34"/>
  <c r="BK34"/>
  <c r="BF34"/>
  <c r="BQ34"/>
  <c r="AR34"/>
  <c r="BV34"/>
  <c r="CH34"/>
  <c r="BJ34"/>
  <c r="AO34"/>
  <c r="BE77"/>
  <c r="BS77"/>
  <c r="BK77"/>
  <c r="AU77"/>
  <c r="AT77"/>
  <c r="AW77"/>
  <c r="CC77"/>
  <c r="AR77"/>
  <c r="BW77"/>
  <c r="BN77"/>
  <c r="BL77"/>
  <c r="AP77"/>
  <c r="AY26"/>
  <c r="CF26"/>
  <c r="BZ26"/>
  <c r="CI26"/>
  <c r="BA26"/>
  <c r="BE26"/>
  <c r="BF26"/>
  <c r="AU84"/>
  <c r="BU84"/>
  <c r="AT84"/>
  <c r="CI84"/>
  <c r="AN84"/>
  <c r="Y84" s="1"/>
  <c r="BM84"/>
  <c r="CD84"/>
  <c r="AS84"/>
  <c r="BY84"/>
  <c r="CH84"/>
  <c r="BQ84"/>
  <c r="BA84"/>
  <c r="CC36"/>
  <c r="BO36"/>
  <c r="BC36"/>
  <c r="AT36"/>
  <c r="CF36"/>
  <c r="AU36"/>
  <c r="AZ92"/>
  <c r="BR92"/>
  <c r="BV92"/>
  <c r="BG92"/>
  <c r="BS92"/>
  <c r="AX92"/>
  <c r="CC92"/>
  <c r="BU92"/>
  <c r="BO92"/>
  <c r="AW92"/>
  <c r="AU92"/>
  <c r="AN92"/>
  <c r="Y92" s="1"/>
  <c r="BB92"/>
  <c r="CI92"/>
  <c r="R92"/>
  <c r="X92"/>
  <c r="Z92" s="1"/>
  <c r="CJ92"/>
  <c r="BH92"/>
  <c r="BM92"/>
  <c r="AO92"/>
  <c r="AV92"/>
  <c r="BJ92"/>
  <c r="BW92"/>
  <c r="BX92"/>
  <c r="BA92"/>
  <c r="AY92"/>
  <c r="BO31"/>
  <c r="AZ31"/>
  <c r="BN31"/>
  <c r="BJ31"/>
  <c r="CA31"/>
  <c r="BW31"/>
  <c r="BV31"/>
  <c r="AY31"/>
  <c r="CJ31"/>
  <c r="BU31"/>
  <c r="AX31"/>
  <c r="BL31"/>
  <c r="AV31"/>
  <c r="BS31"/>
  <c r="CI31"/>
  <c r="BY31"/>
  <c r="BH31"/>
  <c r="BE31"/>
  <c r="BR31"/>
  <c r="BC31"/>
  <c r="BB31"/>
  <c r="AN31"/>
  <c r="Y31" s="1"/>
  <c r="BZ31"/>
  <c r="CD31"/>
  <c r="CF31"/>
  <c r="AQ31"/>
  <c r="BX31"/>
  <c r="BK31"/>
  <c r="CB31"/>
  <c r="BG31"/>
  <c r="BF31"/>
  <c r="CE31"/>
  <c r="BI31"/>
  <c r="BM98"/>
  <c r="BL98"/>
  <c r="CD98"/>
  <c r="CH98"/>
  <c r="CB98"/>
  <c r="CF98"/>
  <c r="BI98"/>
  <c r="BK98"/>
  <c r="BW98"/>
  <c r="BO98"/>
  <c r="R98"/>
  <c r="BH98"/>
  <c r="BR98"/>
  <c r="CE98"/>
  <c r="BP98"/>
  <c r="BJ98"/>
  <c r="AV98"/>
  <c r="BZ98"/>
  <c r="BQ98"/>
  <c r="BH70"/>
  <c r="AX70"/>
  <c r="R70"/>
  <c r="CI70"/>
  <c r="BI70"/>
  <c r="BY70"/>
  <c r="BU70"/>
  <c r="BK70"/>
  <c r="T95"/>
  <c r="T81"/>
  <c r="T22"/>
  <c r="T26"/>
  <c r="Z26" s="1"/>
  <c r="T107"/>
  <c r="Z50"/>
  <c r="T100"/>
  <c r="T68"/>
  <c r="AB68" s="1"/>
  <c r="T37"/>
  <c r="T54"/>
  <c r="T32"/>
  <c r="T52"/>
  <c r="T27"/>
  <c r="T12"/>
  <c r="T40"/>
  <c r="T104"/>
  <c r="T16"/>
  <c r="T77"/>
  <c r="T72"/>
  <c r="T85"/>
  <c r="T61"/>
  <c r="Z25" l="1"/>
  <c r="Z31"/>
  <c r="O43"/>
  <c r="O107"/>
  <c r="Y82"/>
  <c r="AA82" s="1"/>
  <c r="Y86"/>
  <c r="AA86" s="1"/>
  <c r="AG37" i="12"/>
  <c r="AG49"/>
  <c r="O87" i="13"/>
  <c r="K74"/>
  <c r="L74" s="1"/>
  <c r="P74" s="1"/>
  <c r="Q74" s="1"/>
  <c r="BL24"/>
  <c r="BH24"/>
  <c r="AX24"/>
  <c r="BX24"/>
  <c r="BE24"/>
  <c r="AO24"/>
  <c r="BJ24"/>
  <c r="BW24"/>
  <c r="CA24"/>
  <c r="BA24"/>
  <c r="BR24"/>
  <c r="BS24"/>
  <c r="BF24"/>
  <c r="X24"/>
  <c r="BI24"/>
  <c r="AT24"/>
  <c r="CI24"/>
  <c r="BM24"/>
  <c r="BS28"/>
  <c r="CB28"/>
  <c r="AX28"/>
  <c r="BW28"/>
  <c r="CG28"/>
  <c r="BP28"/>
  <c r="BK28"/>
  <c r="BF32"/>
  <c r="BK32"/>
  <c r="AS32"/>
  <c r="AP32"/>
  <c r="AX32"/>
  <c r="CJ32"/>
  <c r="CD32"/>
  <c r="BH32"/>
  <c r="AZ32"/>
  <c r="CH32"/>
  <c r="BC32"/>
  <c r="BZ32"/>
  <c r="AW32"/>
  <c r="BE32"/>
  <c r="BL32"/>
  <c r="CF32"/>
  <c r="CB32"/>
  <c r="AO32"/>
  <c r="BN32"/>
  <c r="BI32"/>
  <c r="BU32"/>
  <c r="CA32"/>
  <c r="BG32"/>
  <c r="BW32"/>
  <c r="AY32"/>
  <c r="BB32"/>
  <c r="BA36"/>
  <c r="CD36"/>
  <c r="AP36"/>
  <c r="BD36"/>
  <c r="AQ36"/>
  <c r="BZ36"/>
  <c r="CJ36"/>
  <c r="BT36"/>
  <c r="BQ36"/>
  <c r="AX36"/>
  <c r="AN36"/>
  <c r="Y36" s="1"/>
  <c r="AA36" s="1"/>
  <c r="AY36"/>
  <c r="BR36"/>
  <c r="AO36"/>
  <c r="BM36"/>
  <c r="X36"/>
  <c r="Z36" s="1"/>
  <c r="BX36"/>
  <c r="AS36"/>
  <c r="CI40"/>
  <c r="CJ40"/>
  <c r="AV40"/>
  <c r="BV40"/>
  <c r="AX40"/>
  <c r="AZ40"/>
  <c r="BG40"/>
  <c r="BZ40"/>
  <c r="BE40"/>
  <c r="BP40"/>
  <c r="BK40"/>
  <c r="X40"/>
  <c r="Z40" s="1"/>
  <c r="BT40"/>
  <c r="CH56"/>
  <c r="BK56"/>
  <c r="BY56"/>
  <c r="CJ56"/>
  <c r="BH56"/>
  <c r="BN56"/>
  <c r="BW56"/>
  <c r="AT56"/>
  <c r="BB56"/>
  <c r="CI56"/>
  <c r="AN56"/>
  <c r="Y56" s="1"/>
  <c r="AU56"/>
  <c r="BG56"/>
  <c r="AZ64"/>
  <c r="BU64"/>
  <c r="CH64"/>
  <c r="AQ64"/>
  <c r="CF68"/>
  <c r="AT68"/>
  <c r="CB68"/>
  <c r="BU68"/>
  <c r="AU68"/>
  <c r="CD68"/>
  <c r="BM68"/>
  <c r="BD68"/>
  <c r="CH68"/>
  <c r="BG68"/>
  <c r="BW68"/>
  <c r="BZ68"/>
  <c r="AW68"/>
  <c r="BP68"/>
  <c r="AV68"/>
  <c r="BA68"/>
  <c r="BQ68"/>
  <c r="CI68"/>
  <c r="BS68"/>
  <c r="AQ68"/>
  <c r="AP68"/>
  <c r="BV68"/>
  <c r="BN68"/>
  <c r="BB68"/>
  <c r="CF72"/>
  <c r="BH72"/>
  <c r="AX72"/>
  <c r="CE72"/>
  <c r="BG72"/>
  <c r="BQ72"/>
  <c r="CC72"/>
  <c r="CD72"/>
  <c r="BB72"/>
  <c r="AQ72"/>
  <c r="BO72"/>
  <c r="AY72"/>
  <c r="BR72"/>
  <c r="BF72"/>
  <c r="BC72"/>
  <c r="CH72"/>
  <c r="BM72"/>
  <c r="BD72"/>
  <c r="CG72"/>
  <c r="AS72"/>
  <c r="CB72"/>
  <c r="AU72"/>
  <c r="BN72"/>
  <c r="BW72"/>
  <c r="X72"/>
  <c r="Z72" s="1"/>
  <c r="AR72"/>
  <c r="CD80"/>
  <c r="BQ80"/>
  <c r="AP80"/>
  <c r="AW80"/>
  <c r="AY80"/>
  <c r="BB80"/>
  <c r="AS80"/>
  <c r="CG80"/>
  <c r="BF80"/>
  <c r="BY80"/>
  <c r="BZ80"/>
  <c r="X80"/>
  <c r="Z80" s="1"/>
  <c r="AX80"/>
  <c r="BM80"/>
  <c r="AT80"/>
  <c r="BW80"/>
  <c r="BH80"/>
  <c r="BV80"/>
  <c r="AQ80"/>
  <c r="BR80"/>
  <c r="BL84"/>
  <c r="BZ84"/>
  <c r="CA84"/>
  <c r="AY84"/>
  <c r="CC84"/>
  <c r="CB84"/>
  <c r="BD84"/>
  <c r="BN84"/>
  <c r="AX84"/>
  <c r="AV84"/>
  <c r="AO84"/>
  <c r="BH84"/>
  <c r="CG84"/>
  <c r="AN88"/>
  <c r="Y88" s="1"/>
  <c r="BF88"/>
  <c r="BY88"/>
  <c r="CD88"/>
  <c r="X88"/>
  <c r="BG88"/>
  <c r="CH88"/>
  <c r="BV88"/>
  <c r="BW88"/>
  <c r="BR88"/>
  <c r="BD88"/>
  <c r="BP88"/>
  <c r="BJ88"/>
  <c r="BL88"/>
  <c r="AV88"/>
  <c r="BE88"/>
  <c r="BC88"/>
  <c r="AT88"/>
  <c r="BN88"/>
  <c r="CE88"/>
  <c r="BK88"/>
  <c r="CA88"/>
  <c r="AX88"/>
  <c r="AW88"/>
  <c r="BB88"/>
  <c r="CD96"/>
  <c r="CA96"/>
  <c r="CC96"/>
  <c r="AN96"/>
  <c r="Y96" s="1"/>
  <c r="BR96"/>
  <c r="AU96"/>
  <c r="BC96"/>
  <c r="BK96"/>
  <c r="BJ96"/>
  <c r="CG96"/>
  <c r="AZ96"/>
  <c r="BT96"/>
  <c r="X96"/>
  <c r="Z96" s="1"/>
  <c r="AW96"/>
  <c r="BI96"/>
  <c r="BO96"/>
  <c r="BS96"/>
  <c r="AP96"/>
  <c r="BL96"/>
  <c r="BU96"/>
  <c r="BB96"/>
  <c r="BV96"/>
  <c r="AY96"/>
  <c r="CB96"/>
  <c r="BM96"/>
  <c r="BI100"/>
  <c r="CA100"/>
  <c r="BN100"/>
  <c r="AZ100"/>
  <c r="BG100"/>
  <c r="BZ100"/>
  <c r="CG100"/>
  <c r="AO100"/>
  <c r="BH100"/>
  <c r="CB100"/>
  <c r="BA100"/>
  <c r="CJ100"/>
  <c r="AW100"/>
  <c r="AV100"/>
  <c r="BX100"/>
  <c r="BQ100"/>
  <c r="BB100"/>
  <c r="AY100"/>
  <c r="BD100"/>
  <c r="BM100"/>
  <c r="AS100"/>
  <c r="BT100"/>
  <c r="BP108"/>
  <c r="AS108"/>
  <c r="AW108"/>
  <c r="BW108"/>
  <c r="CB108"/>
  <c r="BB108"/>
  <c r="CC108"/>
  <c r="AU108"/>
  <c r="CI108"/>
  <c r="CA108"/>
  <c r="AO108"/>
  <c r="BQ108"/>
  <c r="BG108"/>
  <c r="BH108"/>
  <c r="BM108"/>
  <c r="BA108"/>
  <c r="BK108"/>
  <c r="BR108"/>
  <c r="BY108"/>
  <c r="CE108"/>
  <c r="BF108"/>
  <c r="BJ108"/>
  <c r="CD108"/>
  <c r="BV108"/>
  <c r="AV108"/>
  <c r="K108"/>
  <c r="L108" s="1"/>
  <c r="P108" s="1"/>
  <c r="Q108" s="1"/>
  <c r="K100"/>
  <c r="L100"/>
  <c r="P100" s="1"/>
  <c r="Q100" s="1"/>
  <c r="AG11" i="12"/>
  <c r="AG27"/>
  <c r="AG35"/>
  <c r="AN70" i="13"/>
  <c r="Y70" s="1"/>
  <c r="BT70"/>
  <c r="CG70"/>
  <c r="CI98"/>
  <c r="CA98"/>
  <c r="BU98"/>
  <c r="BT98"/>
  <c r="BG98"/>
  <c r="BN98"/>
  <c r="X98"/>
  <c r="Z98" s="1"/>
  <c r="BE98"/>
  <c r="BA98"/>
  <c r="BD92"/>
  <c r="BP92"/>
  <c r="AT92"/>
  <c r="AQ92"/>
  <c r="CF92"/>
  <c r="AR92"/>
  <c r="BN92"/>
  <c r="CA92"/>
  <c r="BC92"/>
  <c r="AP92"/>
  <c r="BL92"/>
  <c r="BE92"/>
  <c r="BU36"/>
  <c r="BG36"/>
  <c r="BI36"/>
  <c r="BJ84"/>
  <c r="BT84"/>
  <c r="BO84"/>
  <c r="BI84"/>
  <c r="BF84"/>
  <c r="CJ84"/>
  <c r="BR84"/>
  <c r="AO26"/>
  <c r="BN26"/>
  <c r="BW26"/>
  <c r="AP34"/>
  <c r="AS34"/>
  <c r="BH34"/>
  <c r="BR34"/>
  <c r="BB34"/>
  <c r="CI34"/>
  <c r="AU34"/>
  <c r="BM34"/>
  <c r="BO34"/>
  <c r="AQ34"/>
  <c r="AZ28"/>
  <c r="BN28"/>
  <c r="BU28"/>
  <c r="BB28"/>
  <c r="AW28"/>
  <c r="X28"/>
  <c r="Z28" s="1"/>
  <c r="BH28"/>
  <c r="AY28"/>
  <c r="CD40"/>
  <c r="AN40"/>
  <c r="Y40" s="1"/>
  <c r="BO40"/>
  <c r="BA82"/>
  <c r="CA82"/>
  <c r="BP82"/>
  <c r="Y53"/>
  <c r="AA53" s="1"/>
  <c r="CE22"/>
  <c r="BM22"/>
  <c r="BF22"/>
  <c r="BN22"/>
  <c r="CI22"/>
  <c r="BU22"/>
  <c r="BT56"/>
  <c r="BZ56"/>
  <c r="CD56"/>
  <c r="BE56"/>
  <c r="CA56"/>
  <c r="BC56"/>
  <c r="BV56"/>
  <c r="BY76"/>
  <c r="AS76"/>
  <c r="CI76"/>
  <c r="CD76"/>
  <c r="BH76"/>
  <c r="BL76"/>
  <c r="BS94"/>
  <c r="CB94"/>
  <c r="BE58"/>
  <c r="BN58"/>
  <c r="CA58"/>
  <c r="BZ58"/>
  <c r="CB58"/>
  <c r="BD58"/>
  <c r="AW58"/>
  <c r="BN96"/>
  <c r="BP96"/>
  <c r="BT68"/>
  <c r="AS68"/>
  <c r="AZ68"/>
  <c r="CJ108"/>
  <c r="BU108"/>
  <c r="AZ84"/>
  <c r="CF84"/>
  <c r="BW84"/>
  <c r="AT26"/>
  <c r="BM26"/>
  <c r="BR26"/>
  <c r="CD86"/>
  <c r="BT86"/>
  <c r="AX86"/>
  <c r="CE86"/>
  <c r="BJ86"/>
  <c r="BY58"/>
  <c r="AQ58"/>
  <c r="AP56"/>
  <c r="AZ56"/>
  <c r="BL56"/>
  <c r="BQ56"/>
  <c r="AU64"/>
  <c r="AV24"/>
  <c r="CA72"/>
  <c r="BA72"/>
  <c r="AS96"/>
  <c r="BA96"/>
  <c r="BR70"/>
  <c r="BO50"/>
  <c r="AU100"/>
  <c r="BO32"/>
  <c r="CG32"/>
  <c r="BT32"/>
  <c r="AR98"/>
  <c r="CE28"/>
  <c r="AO28"/>
  <c r="BJ40"/>
  <c r="CG40"/>
  <c r="BX40"/>
  <c r="BJ82"/>
  <c r="AU82"/>
  <c r="AT82"/>
  <c r="BE80"/>
  <c r="AZ80"/>
  <c r="BF36"/>
  <c r="AZ36"/>
  <c r="AR36"/>
  <c r="BS36"/>
  <c r="BW110"/>
  <c r="CG110"/>
  <c r="BB24"/>
  <c r="CB50"/>
  <c r="BB50"/>
  <c r="BV100"/>
  <c r="AT100"/>
  <c r="BF100"/>
  <c r="CE100"/>
  <c r="BE100"/>
  <c r="CE24"/>
  <c r="BK24"/>
  <c r="BT108"/>
  <c r="BE108"/>
  <c r="CA50"/>
  <c r="CH24"/>
  <c r="BX68"/>
  <c r="AR68"/>
  <c r="CE68"/>
  <c r="CG68"/>
  <c r="BV72"/>
  <c r="BZ72"/>
  <c r="Y69"/>
  <c r="AA69" s="1"/>
  <c r="CH96"/>
  <c r="BG96"/>
  <c r="CF96"/>
  <c r="AY70"/>
  <c r="BN70"/>
  <c r="BQ32"/>
  <c r="BS32"/>
  <c r="BT80"/>
  <c r="BA80"/>
  <c r="AV36"/>
  <c r="BV36"/>
  <c r="AU88"/>
  <c r="AZ88"/>
  <c r="BU88"/>
  <c r="BH88"/>
  <c r="AO88"/>
  <c r="CJ88"/>
  <c r="AR88"/>
  <c r="CI72"/>
  <c r="Z69"/>
  <c r="AG51" i="12"/>
  <c r="AG75"/>
  <c r="O84" i="13"/>
  <c r="O100"/>
  <c r="O50"/>
  <c r="O34"/>
  <c r="X17"/>
  <c r="R17"/>
  <c r="CA25"/>
  <c r="R25"/>
  <c r="BG26"/>
  <c r="CJ26"/>
  <c r="AR26"/>
  <c r="CG26"/>
  <c r="BV26"/>
  <c r="AW26"/>
  <c r="BT26"/>
  <c r="AP26"/>
  <c r="BB26"/>
  <c r="AV26"/>
  <c r="CD26"/>
  <c r="AN26"/>
  <c r="Y26" s="1"/>
  <c r="BP26"/>
  <c r="CH26"/>
  <c r="BH26"/>
  <c r="AX26"/>
  <c r="BU26"/>
  <c r="BI26"/>
  <c r="BY34"/>
  <c r="BD34"/>
  <c r="AZ34"/>
  <c r="BU34"/>
  <c r="BL34"/>
  <c r="BK50"/>
  <c r="AQ50"/>
  <c r="BM50"/>
  <c r="AY50"/>
  <c r="BJ50"/>
  <c r="BR50"/>
  <c r="BT50"/>
  <c r="AN50"/>
  <c r="Y50" s="1"/>
  <c r="AA50" s="1"/>
  <c r="BX50"/>
  <c r="BG50"/>
  <c r="BH50"/>
  <c r="CC50"/>
  <c r="BS50"/>
  <c r="BN50"/>
  <c r="CH50"/>
  <c r="BZ50"/>
  <c r="BF50"/>
  <c r="CJ50"/>
  <c r="CD50"/>
  <c r="AW50"/>
  <c r="BM58"/>
  <c r="BK58"/>
  <c r="AP58"/>
  <c r="BV58"/>
  <c r="AU58"/>
  <c r="AT58"/>
  <c r="AO58"/>
  <c r="CG58"/>
  <c r="CD58"/>
  <c r="BA58"/>
  <c r="CI58"/>
  <c r="CC58"/>
  <c r="BV70"/>
  <c r="AT70"/>
  <c r="CE70"/>
  <c r="BF70"/>
  <c r="BM70"/>
  <c r="BQ70"/>
  <c r="BB70"/>
  <c r="X70"/>
  <c r="Z70" s="1"/>
  <c r="AR70"/>
  <c r="BS70"/>
  <c r="CJ70"/>
  <c r="BO70"/>
  <c r="BX70"/>
  <c r="BE70"/>
  <c r="AW70"/>
  <c r="AS70"/>
  <c r="CH70"/>
  <c r="CB70"/>
  <c r="CF82"/>
  <c r="AV82"/>
  <c r="CB82"/>
  <c r="AY82"/>
  <c r="CI82"/>
  <c r="AS82"/>
  <c r="CG82"/>
  <c r="CD82"/>
  <c r="BK82"/>
  <c r="AZ82"/>
  <c r="AQ82"/>
  <c r="CE82"/>
  <c r="BQ82"/>
  <c r="BL82"/>
  <c r="BY82"/>
  <c r="CH82"/>
  <c r="BM86"/>
  <c r="BS86"/>
  <c r="BI86"/>
  <c r="BQ86"/>
  <c r="CH86"/>
  <c r="BP86"/>
  <c r="BV86"/>
  <c r="AQ86"/>
  <c r="AV86"/>
  <c r="CC86"/>
  <c r="CI86"/>
  <c r="BN86"/>
  <c r="AT86"/>
  <c r="BC86"/>
  <c r="BW86"/>
  <c r="AW86"/>
  <c r="BG86"/>
  <c r="CA86"/>
  <c r="AZ86"/>
  <c r="AU86"/>
  <c r="BA86"/>
  <c r="BB86"/>
  <c r="BX86"/>
  <c r="BD86"/>
  <c r="BC98"/>
  <c r="AQ98"/>
  <c r="AP98"/>
  <c r="AW98"/>
  <c r="AN98"/>
  <c r="Y98" s="1"/>
  <c r="AO98"/>
  <c r="BV98"/>
  <c r="AW110"/>
  <c r="BV110"/>
  <c r="AY110"/>
  <c r="BP110"/>
  <c r="BD110"/>
  <c r="AU110"/>
  <c r="BZ110"/>
  <c r="X110"/>
  <c r="Z110" s="1"/>
  <c r="CJ110"/>
  <c r="BR110"/>
  <c r="AX110"/>
  <c r="BN110"/>
  <c r="AV110"/>
  <c r="K77"/>
  <c r="L77"/>
  <c r="P77" s="1"/>
  <c r="Q77" s="1"/>
  <c r="X77" s="1"/>
  <c r="Z77" s="1"/>
  <c r="R93"/>
  <c r="X93"/>
  <c r="Z93" s="1"/>
  <c r="O60"/>
  <c r="AA75"/>
  <c r="Z22"/>
  <c r="BW70"/>
  <c r="BJ70"/>
  <c r="AY98"/>
  <c r="BX98"/>
  <c r="BB98"/>
  <c r="CC98"/>
  <c r="AZ98"/>
  <c r="BF98"/>
  <c r="AT98"/>
  <c r="BY98"/>
  <c r="BS98"/>
  <c r="AS98"/>
  <c r="CD92"/>
  <c r="BK92"/>
  <c r="AS92"/>
  <c r="CB92"/>
  <c r="BQ92"/>
  <c r="BI92"/>
  <c r="BF92"/>
  <c r="BT92"/>
  <c r="BY92"/>
  <c r="CG92"/>
  <c r="CH92"/>
  <c r="CE92"/>
  <c r="CB36"/>
  <c r="CI36"/>
  <c r="BE36"/>
  <c r="BE84"/>
  <c r="BV84"/>
  <c r="AR84"/>
  <c r="BX84"/>
  <c r="BG84"/>
  <c r="BS84"/>
  <c r="BK26"/>
  <c r="BS26"/>
  <c r="BL26"/>
  <c r="BI34"/>
  <c r="BG34"/>
  <c r="CB34"/>
  <c r="BZ34"/>
  <c r="CD34"/>
  <c r="X34"/>
  <c r="BT34"/>
  <c r="AY34"/>
  <c r="BP34"/>
  <c r="AT28"/>
  <c r="AV28"/>
  <c r="BF28"/>
  <c r="BR28"/>
  <c r="BI28"/>
  <c r="BA28"/>
  <c r="BY28"/>
  <c r="BX28"/>
  <c r="BD28"/>
  <c r="BT28"/>
  <c r="BY40"/>
  <c r="AY40"/>
  <c r="BV82"/>
  <c r="BS82"/>
  <c r="BD82"/>
  <c r="BZ22"/>
  <c r="AW22"/>
  <c r="BA22"/>
  <c r="BD22"/>
  <c r="BS22"/>
  <c r="BI56"/>
  <c r="AO56"/>
  <c r="AV56"/>
  <c r="AW56"/>
  <c r="CE56"/>
  <c r="X56"/>
  <c r="CH76"/>
  <c r="BX76"/>
  <c r="BT76"/>
  <c r="AU76"/>
  <c r="CB76"/>
  <c r="AX76"/>
  <c r="X29"/>
  <c r="Z29" s="1"/>
  <c r="Y29"/>
  <c r="AA29" s="1"/>
  <c r="AV58"/>
  <c r="BI58"/>
  <c r="BH58"/>
  <c r="BX58"/>
  <c r="BP58"/>
  <c r="CH58"/>
  <c r="Z24"/>
  <c r="BH96"/>
  <c r="AO68"/>
  <c r="BH68"/>
  <c r="BC68"/>
  <c r="AN108"/>
  <c r="Y108" s="1"/>
  <c r="BZ108"/>
  <c r="AX108"/>
  <c r="BL108"/>
  <c r="X84"/>
  <c r="CE84"/>
  <c r="BK84"/>
  <c r="CB26"/>
  <c r="BY26"/>
  <c r="BJ26"/>
  <c r="AZ26"/>
  <c r="CC26"/>
  <c r="BF86"/>
  <c r="AS86"/>
  <c r="CB86"/>
  <c r="BZ86"/>
  <c r="AO86"/>
  <c r="CF86"/>
  <c r="BL86"/>
  <c r="CF58"/>
  <c r="CJ58"/>
  <c r="BR58"/>
  <c r="BG58"/>
  <c r="BM56"/>
  <c r="BF56"/>
  <c r="BS64"/>
  <c r="L61"/>
  <c r="P61" s="1"/>
  <c r="Q61" s="1"/>
  <c r="BU24"/>
  <c r="BY72"/>
  <c r="AX96"/>
  <c r="CA70"/>
  <c r="BG70"/>
  <c r="BJ100"/>
  <c r="BJ32"/>
  <c r="CE32"/>
  <c r="BV32"/>
  <c r="X32"/>
  <c r="Z32" s="1"/>
  <c r="AU98"/>
  <c r="BW34"/>
  <c r="AX34"/>
  <c r="AP28"/>
  <c r="AT40"/>
  <c r="BI40"/>
  <c r="AS40"/>
  <c r="BS40"/>
  <c r="BT82"/>
  <c r="BO82"/>
  <c r="BF82"/>
  <c r="BL80"/>
  <c r="CC80"/>
  <c r="BK80"/>
  <c r="CA36"/>
  <c r="BN36"/>
  <c r="AW36"/>
  <c r="BC110"/>
  <c r="BU110"/>
  <c r="BF110"/>
  <c r="BV24"/>
  <c r="AV50"/>
  <c r="AU50"/>
  <c r="CG50"/>
  <c r="BC100"/>
  <c r="CD100"/>
  <c r="AQ100"/>
  <c r="BS100"/>
  <c r="CC24"/>
  <c r="BP24"/>
  <c r="BD108"/>
  <c r="BN108"/>
  <c r="BI108"/>
  <c r="AR50"/>
  <c r="BO24"/>
  <c r="BF68"/>
  <c r="AN68"/>
  <c r="Y68" s="1"/>
  <c r="BK68"/>
  <c r="AT108"/>
  <c r="Y21"/>
  <c r="AA21" s="1"/>
  <c r="AO72"/>
  <c r="AT72"/>
  <c r="BE72"/>
  <c r="BI72"/>
  <c r="BW96"/>
  <c r="BY96"/>
  <c r="BF96"/>
  <c r="BQ96"/>
  <c r="CD70"/>
  <c r="BD70"/>
  <c r="AP70"/>
  <c r="AT32"/>
  <c r="AV32"/>
  <c r="CC32"/>
  <c r="BU80"/>
  <c r="BG80"/>
  <c r="BF40"/>
  <c r="BB36"/>
  <c r="BS88"/>
  <c r="BZ88"/>
  <c r="AY88"/>
  <c r="BT88"/>
  <c r="AQ88"/>
  <c r="BQ88"/>
  <c r="Y17"/>
  <c r="BL72"/>
  <c r="BX72"/>
  <c r="AG45" i="12"/>
  <c r="AG93"/>
  <c r="AG65"/>
  <c r="AG25"/>
  <c r="AG29"/>
  <c r="O63" i="13"/>
  <c r="O109"/>
  <c r="Y51"/>
  <c r="Y15"/>
  <c r="AA15" s="1"/>
  <c r="Y59"/>
  <c r="AA59" s="1"/>
  <c r="Y33"/>
  <c r="AA33" s="1"/>
  <c r="Y81"/>
  <c r="AA81" s="1"/>
  <c r="O53"/>
  <c r="O90"/>
  <c r="O98"/>
  <c r="O93"/>
  <c r="O13"/>
  <c r="O52"/>
  <c r="O19"/>
  <c r="O78"/>
  <c r="AG63" i="12"/>
  <c r="O62" i="13"/>
  <c r="AG97" i="12"/>
  <c r="AG87"/>
  <c r="AG107"/>
  <c r="AG71"/>
  <c r="AG9"/>
  <c r="AG23"/>
  <c r="AG67"/>
  <c r="AG39"/>
  <c r="AG73"/>
  <c r="AG85"/>
  <c r="Y41" i="13"/>
  <c r="AA41" s="1"/>
  <c r="O89"/>
  <c r="O66"/>
  <c r="O44"/>
  <c r="O83"/>
  <c r="AG79" i="12"/>
  <c r="AG57"/>
  <c r="AG17"/>
  <c r="AG101"/>
  <c r="AG53"/>
  <c r="AG43"/>
  <c r="AG77"/>
  <c r="AG21"/>
  <c r="AG47"/>
  <c r="AG83"/>
  <c r="AG89"/>
  <c r="CI89" i="13"/>
  <c r="BA89"/>
  <c r="BJ89"/>
  <c r="X89"/>
  <c r="Z89" s="1"/>
  <c r="BU89"/>
  <c r="BW89"/>
  <c r="BP89"/>
  <c r="BY89"/>
  <c r="AS89"/>
  <c r="CJ89"/>
  <c r="AW89"/>
  <c r="BD89"/>
  <c r="CG89"/>
  <c r="BC89"/>
  <c r="BX89"/>
  <c r="AR89"/>
  <c r="BF89"/>
  <c r="BE89"/>
  <c r="CD89"/>
  <c r="CE89"/>
  <c r="BL89"/>
  <c r="BM89"/>
  <c r="AX89"/>
  <c r="CF89"/>
  <c r="BH89"/>
  <c r="CC89"/>
  <c r="CH89"/>
  <c r="BO89"/>
  <c r="R89"/>
  <c r="BT89"/>
  <c r="AU89"/>
  <c r="BN89"/>
  <c r="BB89"/>
  <c r="AP89"/>
  <c r="BZ89"/>
  <c r="CB89"/>
  <c r="BI89"/>
  <c r="AZ89"/>
  <c r="BA52"/>
  <c r="AR52"/>
  <c r="CD52"/>
  <c r="BO52"/>
  <c r="CG52"/>
  <c r="CA52"/>
  <c r="BE52"/>
  <c r="BY52"/>
  <c r="AZ52"/>
  <c r="AU52"/>
  <c r="AN52"/>
  <c r="Y52" s="1"/>
  <c r="AA52" s="1"/>
  <c r="BP52"/>
  <c r="BK52"/>
  <c r="AY52"/>
  <c r="BH52"/>
  <c r="BM52"/>
  <c r="BL52"/>
  <c r="X52"/>
  <c r="Z52" s="1"/>
  <c r="BC52"/>
  <c r="CE52"/>
  <c r="CB52"/>
  <c r="AV52"/>
  <c r="CF52"/>
  <c r="BZ52"/>
  <c r="BJ52"/>
  <c r="BQ52"/>
  <c r="T43"/>
  <c r="Z43" s="1"/>
  <c r="O91"/>
  <c r="O17"/>
  <c r="O41"/>
  <c r="O27"/>
  <c r="O22"/>
  <c r="AX54"/>
  <c r="BR54"/>
  <c r="BG54"/>
  <c r="BA54"/>
  <c r="CA54"/>
  <c r="CI54"/>
  <c r="AQ54"/>
  <c r="BM54"/>
  <c r="CJ54"/>
  <c r="X54"/>
  <c r="Z54" s="1"/>
  <c r="CE54"/>
  <c r="BC54"/>
  <c r="AT54"/>
  <c r="AO54"/>
  <c r="BQ54"/>
  <c r="BE54"/>
  <c r="BK54"/>
  <c r="BH54"/>
  <c r="BD54"/>
  <c r="BP54"/>
  <c r="BW54"/>
  <c r="AV54"/>
  <c r="AY54"/>
  <c r="AU54"/>
  <c r="R54"/>
  <c r="BI54"/>
  <c r="BV54"/>
  <c r="AN54"/>
  <c r="Y54" s="1"/>
  <c r="AA54" s="1"/>
  <c r="CF54"/>
  <c r="BN54"/>
  <c r="BJ54"/>
  <c r="CH54"/>
  <c r="AW54"/>
  <c r="BS54"/>
  <c r="AZ54"/>
  <c r="CB54"/>
  <c r="BU54"/>
  <c r="CD54"/>
  <c r="CG54"/>
  <c r="BU40"/>
  <c r="BC40"/>
  <c r="BW40"/>
  <c r="AQ40"/>
  <c r="CA40"/>
  <c r="AP40"/>
  <c r="AR40"/>
  <c r="BM40"/>
  <c r="CH80"/>
  <c r="CB80"/>
  <c r="BX80"/>
  <c r="BJ80"/>
  <c r="BD80"/>
  <c r="AV80"/>
  <c r="BP80"/>
  <c r="BC80"/>
  <c r="CJ80"/>
  <c r="CI80"/>
  <c r="BH73"/>
  <c r="R73"/>
  <c r="CF73"/>
  <c r="AP73"/>
  <c r="CJ73"/>
  <c r="BS73"/>
  <c r="CG73"/>
  <c r="AV73"/>
  <c r="BC33"/>
  <c r="BL33"/>
  <c r="X33"/>
  <c r="Z33" s="1"/>
  <c r="CJ33"/>
  <c r="BH33"/>
  <c r="AY33"/>
  <c r="AQ33"/>
  <c r="R33"/>
  <c r="BZ33"/>
  <c r="AT33"/>
  <c r="CH33"/>
  <c r="BO33"/>
  <c r="BG33"/>
  <c r="AU33"/>
  <c r="BJ33"/>
  <c r="L60"/>
  <c r="P60" s="1"/>
  <c r="Q60" s="1"/>
  <c r="O104"/>
  <c r="O38"/>
  <c r="O64"/>
  <c r="O68"/>
  <c r="O26"/>
  <c r="AP81"/>
  <c r="BL81"/>
  <c r="AT81"/>
  <c r="BG81"/>
  <c r="BW81"/>
  <c r="BJ81"/>
  <c r="BN82"/>
  <c r="BB82"/>
  <c r="AR82"/>
  <c r="BI82"/>
  <c r="AO82"/>
  <c r="BH82"/>
  <c r="BC82"/>
  <c r="L30"/>
  <c r="P30" s="1"/>
  <c r="Q30" s="1"/>
  <c r="BL40"/>
  <c r="BQ40"/>
  <c r="AW40"/>
  <c r="BD40"/>
  <c r="O58"/>
  <c r="O74"/>
  <c r="O54"/>
  <c r="Y25"/>
  <c r="O65"/>
  <c r="O37"/>
  <c r="O96"/>
  <c r="O49"/>
  <c r="O81"/>
  <c r="BY104"/>
  <c r="AY104"/>
  <c r="AQ104"/>
  <c r="AZ104"/>
  <c r="CB104"/>
  <c r="BO104"/>
  <c r="BZ104"/>
  <c r="AN104"/>
  <c r="Y104" s="1"/>
  <c r="AA104" s="1"/>
  <c r="BL104"/>
  <c r="AT104"/>
  <c r="BH104"/>
  <c r="BN104"/>
  <c r="CI104"/>
  <c r="BW104"/>
  <c r="AR104"/>
  <c r="BS104"/>
  <c r="AO104"/>
  <c r="BC104"/>
  <c r="BB104"/>
  <c r="BV104"/>
  <c r="BT104"/>
  <c r="BM104"/>
  <c r="AS104"/>
  <c r="AP104"/>
  <c r="CG104"/>
  <c r="BF104"/>
  <c r="CJ104"/>
  <c r="BP104"/>
  <c r="CF104"/>
  <c r="R104"/>
  <c r="CD104"/>
  <c r="CH104"/>
  <c r="BK104"/>
  <c r="CE104"/>
  <c r="BA104"/>
  <c r="AV104"/>
  <c r="BU104"/>
  <c r="AW104"/>
  <c r="AU104"/>
  <c r="BJ104"/>
  <c r="AX104"/>
  <c r="BR104"/>
  <c r="X104"/>
  <c r="BG104"/>
  <c r="BD104"/>
  <c r="CC104"/>
  <c r="BX104"/>
  <c r="BI104"/>
  <c r="BE104"/>
  <c r="BQ104"/>
  <c r="CA104"/>
  <c r="AZ106"/>
  <c r="BC106"/>
  <c r="AS106"/>
  <c r="AT106"/>
  <c r="BV106"/>
  <c r="BG106"/>
  <c r="AU106"/>
  <c r="X106"/>
  <c r="Z106" s="1"/>
  <c r="BQ106"/>
  <c r="BO106"/>
  <c r="BP106"/>
  <c r="BE106"/>
  <c r="BW106"/>
  <c r="CC106"/>
  <c r="BX106"/>
  <c r="R106"/>
  <c r="CH106"/>
  <c r="CG106"/>
  <c r="BL106"/>
  <c r="CJ106"/>
  <c r="BK106"/>
  <c r="CF106"/>
  <c r="AP106"/>
  <c r="BT106"/>
  <c r="CA106"/>
  <c r="BS106"/>
  <c r="CB106"/>
  <c r="BZ106"/>
  <c r="AR106"/>
  <c r="CD106"/>
  <c r="BA106"/>
  <c r="CE106"/>
  <c r="BI106"/>
  <c r="BJ106"/>
  <c r="BY106"/>
  <c r="AW106"/>
  <c r="BB106"/>
  <c r="CI106"/>
  <c r="BR106"/>
  <c r="BD106"/>
  <c r="BU106"/>
  <c r="BM106"/>
  <c r="AO106"/>
  <c r="AX106"/>
  <c r="AQ106"/>
  <c r="BH106"/>
  <c r="AV106"/>
  <c r="BF106"/>
  <c r="AY106"/>
  <c r="BN106"/>
  <c r="AN106"/>
  <c r="Y106" s="1"/>
  <c r="T41"/>
  <c r="AB41" s="1"/>
  <c r="AB52"/>
  <c r="T56"/>
  <c r="T17"/>
  <c r="Z15"/>
  <c r="BD39"/>
  <c r="BK39"/>
  <c r="AR39"/>
  <c r="BE39"/>
  <c r="CA39"/>
  <c r="CD39"/>
  <c r="CH39"/>
  <c r="BH39"/>
  <c r="BL39"/>
  <c r="AZ39"/>
  <c r="BA39"/>
  <c r="BO39"/>
  <c r="Z87"/>
  <c r="AR61"/>
  <c r="AT61"/>
  <c r="AW61"/>
  <c r="CH61"/>
  <c r="BL61"/>
  <c r="BP61"/>
  <c r="BH61"/>
  <c r="CD61"/>
  <c r="BF61"/>
  <c r="BB61"/>
  <c r="BV61"/>
  <c r="AN61"/>
  <c r="Y61" s="1"/>
  <c r="AV61"/>
  <c r="Z19"/>
  <c r="Z73"/>
  <c r="Z35"/>
  <c r="Z34"/>
  <c r="BX39"/>
  <c r="CC39"/>
  <c r="BS39"/>
  <c r="CB39"/>
  <c r="CF39"/>
  <c r="BF39"/>
  <c r="CE39"/>
  <c r="BJ39"/>
  <c r="CG39"/>
  <c r="AX39"/>
  <c r="BW39"/>
  <c r="BY39"/>
  <c r="X39"/>
  <c r="Z39" s="1"/>
  <c r="BT39"/>
  <c r="BP39"/>
  <c r="BB39"/>
  <c r="BV39"/>
  <c r="BC39"/>
  <c r="AN39"/>
  <c r="Y39" s="1"/>
  <c r="AA39" s="1"/>
  <c r="AV39"/>
  <c r="AU39"/>
  <c r="AT39"/>
  <c r="BI39"/>
  <c r="CI39"/>
  <c r="AW39"/>
  <c r="BN61"/>
  <c r="BE61"/>
  <c r="AY61"/>
  <c r="AP61"/>
  <c r="BO61"/>
  <c r="CI61"/>
  <c r="AX61"/>
  <c r="CC61"/>
  <c r="CB61"/>
  <c r="AS61"/>
  <c r="BY61"/>
  <c r="R61"/>
  <c r="CE61"/>
  <c r="AO61"/>
  <c r="AZ61"/>
  <c r="CA61"/>
  <c r="BQ61"/>
  <c r="CJ61"/>
  <c r="CG61"/>
  <c r="BM61"/>
  <c r="BD61"/>
  <c r="BC61"/>
  <c r="BW61"/>
  <c r="BI61"/>
  <c r="AT37"/>
  <c r="AU37"/>
  <c r="BQ37"/>
  <c r="BD37"/>
  <c r="BA37"/>
  <c r="BV37"/>
  <c r="AO37"/>
  <c r="CJ37"/>
  <c r="BJ37"/>
  <c r="BG37"/>
  <c r="AP37"/>
  <c r="AY37"/>
  <c r="BI37"/>
  <c r="BB37"/>
  <c r="CD37"/>
  <c r="BN37"/>
  <c r="BC37"/>
  <c r="BM37"/>
  <c r="R37"/>
  <c r="BS37"/>
  <c r="BT37"/>
  <c r="BF37"/>
  <c r="CH37"/>
  <c r="CG37"/>
  <c r="CB37"/>
  <c r="CA37"/>
  <c r="AV37"/>
  <c r="BL37"/>
  <c r="AX37"/>
  <c r="AW37"/>
  <c r="AQ37"/>
  <c r="AN37"/>
  <c r="Y37" s="1"/>
  <c r="BZ37"/>
  <c r="CC37"/>
  <c r="BO37"/>
  <c r="AR37"/>
  <c r="CI37"/>
  <c r="BH37"/>
  <c r="AG109" i="12"/>
  <c r="AG110" s="1"/>
  <c r="Q39" s="1"/>
  <c r="AP83" i="13"/>
  <c r="CJ83"/>
  <c r="AW83"/>
  <c r="CA83"/>
  <c r="CG83"/>
  <c r="BJ83"/>
  <c r="BO83"/>
  <c r="AX83"/>
  <c r="AO83"/>
  <c r="BK83"/>
  <c r="BB83"/>
  <c r="BN83"/>
  <c r="X83"/>
  <c r="Z83" s="1"/>
  <c r="BV83"/>
  <c r="AN83"/>
  <c r="Y83" s="1"/>
  <c r="BZ83"/>
  <c r="AQ83"/>
  <c r="BS83"/>
  <c r="BD83"/>
  <c r="BY83"/>
  <c r="CI83"/>
  <c r="AU83"/>
  <c r="CF83"/>
  <c r="CD83"/>
  <c r="BL83"/>
  <c r="BH83"/>
  <c r="AB32"/>
  <c r="AB54"/>
  <c r="Z59"/>
  <c r="Z71"/>
  <c r="AY12"/>
  <c r="BX12"/>
  <c r="BN12"/>
  <c r="CC12"/>
  <c r="AV12"/>
  <c r="CE12"/>
  <c r="CD12"/>
  <c r="AS12"/>
  <c r="X12"/>
  <c r="Z12" s="1"/>
  <c r="BG12"/>
  <c r="BH12"/>
  <c r="BQ12"/>
  <c r="AQ12"/>
  <c r="AN12"/>
  <c r="Y12" s="1"/>
  <c r="AU12"/>
  <c r="BD12"/>
  <c r="BR12"/>
  <c r="BO12"/>
  <c r="AZ12"/>
  <c r="BE12"/>
  <c r="BS12"/>
  <c r="BA12"/>
  <c r="BF12"/>
  <c r="CG12"/>
  <c r="BJ12"/>
  <c r="CF12"/>
  <c r="BW12"/>
  <c r="R12"/>
  <c r="AP12"/>
  <c r="AX12"/>
  <c r="CH12"/>
  <c r="BK12"/>
  <c r="BP12"/>
  <c r="BB12"/>
  <c r="BY12"/>
  <c r="AO12"/>
  <c r="AW12"/>
  <c r="CB12"/>
  <c r="CI12"/>
  <c r="BV12"/>
  <c r="BZ12"/>
  <c r="BC12"/>
  <c r="CA12"/>
  <c r="CJ12"/>
  <c r="BM12"/>
  <c r="BI12"/>
  <c r="AT12"/>
  <c r="BT12"/>
  <c r="AR12"/>
  <c r="BL12"/>
  <c r="BU12"/>
  <c r="BT27"/>
  <c r="R27"/>
  <c r="BN27"/>
  <c r="CD27"/>
  <c r="BD27"/>
  <c r="BY27"/>
  <c r="AY27"/>
  <c r="AQ27"/>
  <c r="CE27"/>
  <c r="BF27"/>
  <c r="BM27"/>
  <c r="CH27"/>
  <c r="BV27"/>
  <c r="BL27"/>
  <c r="BG27"/>
  <c r="BJ27"/>
  <c r="CF27"/>
  <c r="BR27"/>
  <c r="BS27"/>
  <c r="BB27"/>
  <c r="BW27"/>
  <c r="BQ27"/>
  <c r="CC27"/>
  <c r="AZ27"/>
  <c r="BK27"/>
  <c r="CA27"/>
  <c r="AW27"/>
  <c r="AV27"/>
  <c r="BI27"/>
  <c r="X27"/>
  <c r="CJ27"/>
  <c r="BA27"/>
  <c r="BE27"/>
  <c r="AR27"/>
  <c r="BC27"/>
  <c r="BH27"/>
  <c r="AP27"/>
  <c r="BO27"/>
  <c r="AS27"/>
  <c r="AN27"/>
  <c r="Y27" s="1"/>
  <c r="AA27" s="1"/>
  <c r="CG27"/>
  <c r="BZ27"/>
  <c r="AO27"/>
  <c r="CI27"/>
  <c r="CB27"/>
  <c r="BP27"/>
  <c r="BU27"/>
  <c r="AU27"/>
  <c r="AX27"/>
  <c r="AT27"/>
  <c r="BX27"/>
  <c r="BL14"/>
  <c r="BO14"/>
  <c r="BC14"/>
  <c r="AR14"/>
  <c r="CE14"/>
  <c r="CG14"/>
  <c r="AZ14"/>
  <c r="BZ14"/>
  <c r="AP14"/>
  <c r="AN14"/>
  <c r="Y14" s="1"/>
  <c r="AA14" s="1"/>
  <c r="CB14"/>
  <c r="CD14"/>
  <c r="BW14"/>
  <c r="CF14"/>
  <c r="AU14"/>
  <c r="BK14"/>
  <c r="AQ14"/>
  <c r="BX14"/>
  <c r="BR14"/>
  <c r="CJ14"/>
  <c r="BY14"/>
  <c r="BD14"/>
  <c r="CI14"/>
  <c r="R14"/>
  <c r="BQ14"/>
  <c r="BM14"/>
  <c r="CC14"/>
  <c r="BN14"/>
  <c r="BI14"/>
  <c r="BT14"/>
  <c r="BG14"/>
  <c r="AO14"/>
  <c r="AX14"/>
  <c r="AY14"/>
  <c r="BP14"/>
  <c r="BH14"/>
  <c r="BJ14"/>
  <c r="AS14"/>
  <c r="AT14"/>
  <c r="CA14"/>
  <c r="AW14"/>
  <c r="BA14"/>
  <c r="CH14"/>
  <c r="BF14"/>
  <c r="AV14"/>
  <c r="BV14"/>
  <c r="X14"/>
  <c r="Z14" s="1"/>
  <c r="BS14"/>
  <c r="BB14"/>
  <c r="BU14"/>
  <c r="BE14"/>
  <c r="CI107"/>
  <c r="AR107"/>
  <c r="BG107"/>
  <c r="BX107"/>
  <c r="BV107"/>
  <c r="AS107"/>
  <c r="BP107"/>
  <c r="CH107"/>
  <c r="AU107"/>
  <c r="CE107"/>
  <c r="BL107"/>
  <c r="BQ107"/>
  <c r="X107"/>
  <c r="AP107"/>
  <c r="BB107"/>
  <c r="BH107"/>
  <c r="BY107"/>
  <c r="AQ107"/>
  <c r="CF107"/>
  <c r="CJ107"/>
  <c r="AW107"/>
  <c r="AT107"/>
  <c r="CB107"/>
  <c r="BZ107"/>
  <c r="CG107"/>
  <c r="CA107"/>
  <c r="BO107"/>
  <c r="BU107"/>
  <c r="BK107"/>
  <c r="BT107"/>
  <c r="R107"/>
  <c r="BS107"/>
  <c r="AX107"/>
  <c r="BW107"/>
  <c r="AY107"/>
  <c r="CC107"/>
  <c r="AO107"/>
  <c r="AN107"/>
  <c r="Y107" s="1"/>
  <c r="BA107"/>
  <c r="CD107"/>
  <c r="BD107"/>
  <c r="BM107"/>
  <c r="BF107"/>
  <c r="BR107"/>
  <c r="AV107"/>
  <c r="BE107"/>
  <c r="BN107"/>
  <c r="AZ107"/>
  <c r="BC107"/>
  <c r="BJ107"/>
  <c r="BI107"/>
  <c r="AA32"/>
  <c r="Z107"/>
  <c r="Z27"/>
  <c r="AB81"/>
  <c r="AA96"/>
  <c r="AB96"/>
  <c r="T111"/>
  <c r="Z111" s="1"/>
  <c r="AB17"/>
  <c r="T88"/>
  <c r="Z88" s="1"/>
  <c r="AQ38"/>
  <c r="BB38"/>
  <c r="BZ38"/>
  <c r="BF38"/>
  <c r="AU38"/>
  <c r="AP38"/>
  <c r="BQ38"/>
  <c r="AY38"/>
  <c r="BK38"/>
  <c r="AO38"/>
  <c r="R38"/>
  <c r="BH38"/>
  <c r="CA38"/>
  <c r="CD38"/>
  <c r="AN38"/>
  <c r="Y38" s="1"/>
  <c r="BJ38"/>
  <c r="CB38"/>
  <c r="CF38"/>
  <c r="BD38"/>
  <c r="AV38"/>
  <c r="BS38"/>
  <c r="CI38"/>
  <c r="BP38"/>
  <c r="CJ38"/>
  <c r="CC38"/>
  <c r="BG38"/>
  <c r="BR38"/>
  <c r="BU38"/>
  <c r="BW38"/>
  <c r="BT38"/>
  <c r="BL38"/>
  <c r="AX38"/>
  <c r="BN38"/>
  <c r="CE38"/>
  <c r="BA38"/>
  <c r="BM38"/>
  <c r="AS38"/>
  <c r="CG38"/>
  <c r="AW38"/>
  <c r="CH38"/>
  <c r="BI38"/>
  <c r="BX38"/>
  <c r="AZ38"/>
  <c r="AT38"/>
  <c r="X38"/>
  <c r="Z38" s="1"/>
  <c r="BE38"/>
  <c r="AR38"/>
  <c r="BY38"/>
  <c r="BC38"/>
  <c r="BO38"/>
  <c r="BV38"/>
  <c r="AA51"/>
  <c r="AB51"/>
  <c r="AA71"/>
  <c r="AB71"/>
  <c r="BX103"/>
  <c r="AW103"/>
  <c r="BS103"/>
  <c r="BU103"/>
  <c r="BW103"/>
  <c r="BO103"/>
  <c r="BK103"/>
  <c r="AV103"/>
  <c r="AS103"/>
  <c r="AP103"/>
  <c r="BM103"/>
  <c r="BC103"/>
  <c r="BP103"/>
  <c r="CD103"/>
  <c r="BI103"/>
  <c r="BA103"/>
  <c r="BG103"/>
  <c r="AT103"/>
  <c r="BN103"/>
  <c r="AZ103"/>
  <c r="CA103"/>
  <c r="BH103"/>
  <c r="BZ103"/>
  <c r="CF103"/>
  <c r="BF103"/>
  <c r="AQ103"/>
  <c r="AN103"/>
  <c r="Y103" s="1"/>
  <c r="AA103" s="1"/>
  <c r="AX103"/>
  <c r="AY103"/>
  <c r="CH103"/>
  <c r="CG103"/>
  <c r="BL103"/>
  <c r="BE103"/>
  <c r="BB103"/>
  <c r="BQ103"/>
  <c r="BT103"/>
  <c r="AU103"/>
  <c r="AR103"/>
  <c r="CC103"/>
  <c r="AO103"/>
  <c r="R103"/>
  <c r="CI103"/>
  <c r="X103"/>
  <c r="Z103" s="1"/>
  <c r="BJ103"/>
  <c r="CE103"/>
  <c r="BY103"/>
  <c r="BV103"/>
  <c r="BR103"/>
  <c r="BD103"/>
  <c r="CJ103"/>
  <c r="CB103"/>
  <c r="AB34"/>
  <c r="AA34"/>
  <c r="AB39"/>
  <c r="AB108"/>
  <c r="AB26"/>
  <c r="AA26"/>
  <c r="AY20"/>
  <c r="AT20"/>
  <c r="BD20"/>
  <c r="BE20"/>
  <c r="CI20"/>
  <c r="CE20"/>
  <c r="BL20"/>
  <c r="BX20"/>
  <c r="BO20"/>
  <c r="CF20"/>
  <c r="AZ20"/>
  <c r="BM20"/>
  <c r="BF20"/>
  <c r="BT20"/>
  <c r="AN20"/>
  <c r="Y20" s="1"/>
  <c r="CG20"/>
  <c r="AR20"/>
  <c r="CB20"/>
  <c r="AW20"/>
  <c r="AP20"/>
  <c r="BW20"/>
  <c r="AX20"/>
  <c r="BK20"/>
  <c r="AS20"/>
  <c r="BA20"/>
  <c r="AV20"/>
  <c r="BB20"/>
  <c r="CD20"/>
  <c r="BR20"/>
  <c r="R20"/>
  <c r="BV20"/>
  <c r="BP20"/>
  <c r="X20"/>
  <c r="Z20" s="1"/>
  <c r="BQ20"/>
  <c r="BH20"/>
  <c r="BG20"/>
  <c r="BY20"/>
  <c r="BS20"/>
  <c r="BC20"/>
  <c r="CA20"/>
  <c r="AO20"/>
  <c r="AU20"/>
  <c r="AQ20"/>
  <c r="BZ20"/>
  <c r="BI20"/>
  <c r="BJ20"/>
  <c r="BN20"/>
  <c r="CJ20"/>
  <c r="CH20"/>
  <c r="CC20"/>
  <c r="BU20"/>
  <c r="AA25"/>
  <c r="AB25"/>
  <c r="BY46"/>
  <c r="BP46"/>
  <c r="CI46"/>
  <c r="AT46"/>
  <c r="AN46"/>
  <c r="Y46" s="1"/>
  <c r="BF46"/>
  <c r="CF46"/>
  <c r="BN46"/>
  <c r="BV46"/>
  <c r="BH46"/>
  <c r="CJ46"/>
  <c r="AY46"/>
  <c r="AW46"/>
  <c r="BT46"/>
  <c r="BM46"/>
  <c r="CD46"/>
  <c r="BG46"/>
  <c r="CA46"/>
  <c r="CH46"/>
  <c r="BZ46"/>
  <c r="BO46"/>
  <c r="CG46"/>
  <c r="AV46"/>
  <c r="BR46"/>
  <c r="BW46"/>
  <c r="AZ46"/>
  <c r="CB46"/>
  <c r="BJ46"/>
  <c r="CE46"/>
  <c r="AO46"/>
  <c r="X46"/>
  <c r="Z46" s="1"/>
  <c r="BK46"/>
  <c r="AR46"/>
  <c r="BS46"/>
  <c r="BL46"/>
  <c r="AP46"/>
  <c r="BX46"/>
  <c r="AU46"/>
  <c r="BI46"/>
  <c r="BB46"/>
  <c r="BD46"/>
  <c r="CC46"/>
  <c r="BQ46"/>
  <c r="AX46"/>
  <c r="BU46"/>
  <c r="BA46"/>
  <c r="BE46"/>
  <c r="R46"/>
  <c r="AS46"/>
  <c r="AQ46"/>
  <c r="BC46"/>
  <c r="AA73"/>
  <c r="AB73"/>
  <c r="AB45"/>
  <c r="AA45"/>
  <c r="BV63"/>
  <c r="BM63"/>
  <c r="AP63"/>
  <c r="CE63"/>
  <c r="BA63"/>
  <c r="BF63"/>
  <c r="AO63"/>
  <c r="BY63"/>
  <c r="AR63"/>
  <c r="R63"/>
  <c r="BP63"/>
  <c r="X63"/>
  <c r="Z63" s="1"/>
  <c r="CC63"/>
  <c r="AW63"/>
  <c r="BK63"/>
  <c r="AY63"/>
  <c r="AS63"/>
  <c r="BR63"/>
  <c r="AU63"/>
  <c r="BZ63"/>
  <c r="BU63"/>
  <c r="BB63"/>
  <c r="BT63"/>
  <c r="CD63"/>
  <c r="BS63"/>
  <c r="CI63"/>
  <c r="AQ63"/>
  <c r="AZ63"/>
  <c r="AN63"/>
  <c r="Y63" s="1"/>
  <c r="BI63"/>
  <c r="CB63"/>
  <c r="BN63"/>
  <c r="CF63"/>
  <c r="BG63"/>
  <c r="AX63"/>
  <c r="BC63"/>
  <c r="BE63"/>
  <c r="AV63"/>
  <c r="CJ63"/>
  <c r="BO63"/>
  <c r="BW63"/>
  <c r="CG63"/>
  <c r="BX63"/>
  <c r="AT63"/>
  <c r="BL63"/>
  <c r="BH63"/>
  <c r="BD63"/>
  <c r="CA63"/>
  <c r="BQ63"/>
  <c r="CH63"/>
  <c r="BJ63"/>
  <c r="AB92"/>
  <c r="AA92"/>
  <c r="AA38"/>
  <c r="AB38"/>
  <c r="AA58"/>
  <c r="AB58"/>
  <c r="AA93"/>
  <c r="AB93"/>
  <c r="AB107"/>
  <c r="AA107"/>
  <c r="BY19"/>
  <c r="CE19"/>
  <c r="AN19"/>
  <c r="Y19" s="1"/>
  <c r="AZ19"/>
  <c r="BI19"/>
  <c r="BW19"/>
  <c r="CI19"/>
  <c r="BP37"/>
  <c r="CE37"/>
  <c r="BU37"/>
  <c r="X37"/>
  <c r="Z37" s="1"/>
  <c r="BE37"/>
  <c r="BK37"/>
  <c r="BY37"/>
  <c r="BR37"/>
  <c r="BW37"/>
  <c r="BX37"/>
  <c r="CF37"/>
  <c r="AS37"/>
  <c r="AZ37"/>
  <c r="BV62"/>
  <c r="CD62"/>
  <c r="CF62"/>
  <c r="BF62"/>
  <c r="AO62"/>
  <c r="BS62"/>
  <c r="AT62"/>
  <c r="AQ62"/>
  <c r="CE62"/>
  <c r="X62"/>
  <c r="Z62" s="1"/>
  <c r="AW62"/>
  <c r="BJ62"/>
  <c r="CA62"/>
  <c r="BI62"/>
  <c r="AZ62"/>
  <c r="BZ62"/>
  <c r="BP62"/>
  <c r="BK62"/>
  <c r="AU62"/>
  <c r="CG62"/>
  <c r="BH62"/>
  <c r="CI62"/>
  <c r="BC62"/>
  <c r="BB62"/>
  <c r="BR62"/>
  <c r="AR62"/>
  <c r="K48"/>
  <c r="L48" s="1"/>
  <c r="P48" s="1"/>
  <c r="Q48" s="1"/>
  <c r="K66"/>
  <c r="L66" s="1"/>
  <c r="P66" s="1"/>
  <c r="Q66" s="1"/>
  <c r="BR90"/>
  <c r="BQ90"/>
  <c r="X90"/>
  <c r="Z90" s="1"/>
  <c r="BM90"/>
  <c r="AP90"/>
  <c r="AV90"/>
  <c r="AZ90"/>
  <c r="CJ90"/>
  <c r="BT90"/>
  <c r="AQ90"/>
  <c r="CH90"/>
  <c r="AR90"/>
  <c r="BJ90"/>
  <c r="CC90"/>
  <c r="AN90"/>
  <c r="Y90" s="1"/>
  <c r="AX90"/>
  <c r="BO90"/>
  <c r="CD90"/>
  <c r="AS90"/>
  <c r="BV90"/>
  <c r="CB90"/>
  <c r="BS90"/>
  <c r="BC90"/>
  <c r="CG90"/>
  <c r="BN90"/>
  <c r="BB90"/>
  <c r="BL90"/>
  <c r="CF90"/>
  <c r="AO90"/>
  <c r="BI90"/>
  <c r="AW90"/>
  <c r="CE90"/>
  <c r="AU90"/>
  <c r="BE90"/>
  <c r="BP90"/>
  <c r="BG90"/>
  <c r="Z53"/>
  <c r="BF64"/>
  <c r="BD64"/>
  <c r="BV64"/>
  <c r="CJ64"/>
  <c r="AT55"/>
  <c r="BD55"/>
  <c r="BZ55"/>
  <c r="BC55"/>
  <c r="AU55"/>
  <c r="AN55"/>
  <c r="Y55" s="1"/>
  <c r="CH77"/>
  <c r="CE77"/>
  <c r="BV77"/>
  <c r="BR77"/>
  <c r="AQ77"/>
  <c r="BJ77"/>
  <c r="BT77"/>
  <c r="BP77"/>
  <c r="CJ77"/>
  <c r="AZ77"/>
  <c r="AS77"/>
  <c r="BH77"/>
  <c r="BG77"/>
  <c r="BB77"/>
  <c r="AY77"/>
  <c r="BX77"/>
  <c r="AV77"/>
  <c r="BC77"/>
  <c r="BU77"/>
  <c r="BQ77"/>
  <c r="CI77"/>
  <c r="CD77"/>
  <c r="CG77"/>
  <c r="CB77"/>
  <c r="BZ77"/>
  <c r="BD77"/>
  <c r="AX77"/>
  <c r="BA77"/>
  <c r="CF77"/>
  <c r="CA77"/>
  <c r="BI77"/>
  <c r="AO77"/>
  <c r="BM77"/>
  <c r="BF77"/>
  <c r="BO77"/>
  <c r="AN77"/>
  <c r="Y77" s="1"/>
  <c r="BY77"/>
  <c r="BR44"/>
  <c r="BJ44"/>
  <c r="BX44"/>
  <c r="BU44"/>
  <c r="BH44"/>
  <c r="AZ44"/>
  <c r="BA44"/>
  <c r="BY44"/>
  <c r="BD44"/>
  <c r="BT44"/>
  <c r="BS44"/>
  <c r="CA44"/>
  <c r="BP44"/>
  <c r="BI44"/>
  <c r="BF44"/>
  <c r="BB44"/>
  <c r="CB44"/>
  <c r="BZ44"/>
  <c r="BC44"/>
  <c r="CG44"/>
  <c r="CJ44"/>
  <c r="BV44"/>
  <c r="BO44"/>
  <c r="CC44"/>
  <c r="AY44"/>
  <c r="X44"/>
  <c r="Z44" s="1"/>
  <c r="AR44"/>
  <c r="AV44"/>
  <c r="BW44"/>
  <c r="BE44"/>
  <c r="AN44"/>
  <c r="Y44" s="1"/>
  <c r="AW44"/>
  <c r="AX44"/>
  <c r="AQ44"/>
  <c r="AU44"/>
  <c r="BM44"/>
  <c r="AO44"/>
  <c r="BK44"/>
  <c r="AS44"/>
  <c r="BL44"/>
  <c r="BG44"/>
  <c r="BN44"/>
  <c r="BQ44"/>
  <c r="CD44"/>
  <c r="CE44"/>
  <c r="AP44"/>
  <c r="CF44"/>
  <c r="AT44"/>
  <c r="CI44"/>
  <c r="R44"/>
  <c r="CH44"/>
  <c r="BY57"/>
  <c r="BI57"/>
  <c r="AR57"/>
  <c r="BV57"/>
  <c r="AP57"/>
  <c r="BA57"/>
  <c r="BF57"/>
  <c r="AN57"/>
  <c r="Y57" s="1"/>
  <c r="AA57" s="1"/>
  <c r="AX57"/>
  <c r="AQ57"/>
  <c r="AO57"/>
  <c r="AV57"/>
  <c r="AU57"/>
  <c r="BZ57"/>
  <c r="BT57"/>
  <c r="CC57"/>
  <c r="CF57"/>
  <c r="BQ57"/>
  <c r="BJ57"/>
  <c r="BX57"/>
  <c r="CD57"/>
  <c r="CG57"/>
  <c r="AZ57"/>
  <c r="BM57"/>
  <c r="AS57"/>
  <c r="BO57"/>
  <c r="BL57"/>
  <c r="BN57"/>
  <c r="CA57"/>
  <c r="CB57"/>
  <c r="BD57"/>
  <c r="CH57"/>
  <c r="BH57"/>
  <c r="BW57"/>
  <c r="BP57"/>
  <c r="BB57"/>
  <c r="CE57"/>
  <c r="BG57"/>
  <c r="CI95"/>
  <c r="BD95"/>
  <c r="BS95"/>
  <c r="AU95"/>
  <c r="BX95"/>
  <c r="BK95"/>
  <c r="BI95"/>
  <c r="AN95"/>
  <c r="Y95" s="1"/>
  <c r="AW95"/>
  <c r="AZ95"/>
  <c r="CJ95"/>
  <c r="BR95"/>
  <c r="BL95"/>
  <c r="CD95"/>
  <c r="CA95"/>
  <c r="BV95"/>
  <c r="CG95"/>
  <c r="BO95"/>
  <c r="CB95"/>
  <c r="X95"/>
  <c r="Z95" s="1"/>
  <c r="BB95"/>
  <c r="BU95"/>
  <c r="CC95"/>
  <c r="BA95"/>
  <c r="AX95"/>
  <c r="BZ95"/>
  <c r="AT95"/>
  <c r="CH95"/>
  <c r="AS95"/>
  <c r="BM95"/>
  <c r="BQ95"/>
  <c r="BC95"/>
  <c r="CF95"/>
  <c r="BW95"/>
  <c r="AR95"/>
  <c r="BY95"/>
  <c r="BJ95"/>
  <c r="AO95"/>
  <c r="R95"/>
  <c r="BH95"/>
  <c r="AV95"/>
  <c r="BP95"/>
  <c r="BF95"/>
  <c r="BN95"/>
  <c r="BG95"/>
  <c r="CE95"/>
  <c r="AP95"/>
  <c r="AY95"/>
  <c r="AQ95"/>
  <c r="BT95"/>
  <c r="Z81"/>
  <c r="T109"/>
  <c r="AA109" s="1"/>
  <c r="AB77"/>
  <c r="AB57"/>
  <c r="AB76"/>
  <c r="AA76"/>
  <c r="AB29"/>
  <c r="AA12"/>
  <c r="AB12"/>
  <c r="AB70"/>
  <c r="AA70"/>
  <c r="AA20"/>
  <c r="AB20"/>
  <c r="AB86"/>
  <c r="AW94"/>
  <c r="AZ94"/>
  <c r="CC94"/>
  <c r="BF94"/>
  <c r="BE94"/>
  <c r="AS94"/>
  <c r="BH94"/>
  <c r="BU94"/>
  <c r="BD94"/>
  <c r="CF94"/>
  <c r="BX94"/>
  <c r="AN94"/>
  <c r="Y94" s="1"/>
  <c r="BG94"/>
  <c r="BA94"/>
  <c r="BT102"/>
  <c r="BU102"/>
  <c r="CF102"/>
  <c r="AP102"/>
  <c r="BO102"/>
  <c r="CH102"/>
  <c r="BI102"/>
  <c r="AV102"/>
  <c r="BY102"/>
  <c r="CC102"/>
  <c r="BB102"/>
  <c r="AY102"/>
  <c r="AN102"/>
  <c r="Y102" s="1"/>
  <c r="AS102"/>
  <c r="BK102"/>
  <c r="AO102"/>
  <c r="AW102"/>
  <c r="BR102"/>
  <c r="AX102"/>
  <c r="AR102"/>
  <c r="BD102"/>
  <c r="BG102"/>
  <c r="BJ102"/>
  <c r="AT102"/>
  <c r="BX102"/>
  <c r="BS102"/>
  <c r="CE102"/>
  <c r="CB102"/>
  <c r="BA102"/>
  <c r="X102"/>
  <c r="Z102" s="1"/>
  <c r="BP102"/>
  <c r="CG102"/>
  <c r="BZ102"/>
  <c r="BE102"/>
  <c r="BW102"/>
  <c r="CI102"/>
  <c r="CD102"/>
  <c r="BL102"/>
  <c r="BC102"/>
  <c r="BV102"/>
  <c r="BM102"/>
  <c r="BF102"/>
  <c r="R102"/>
  <c r="AU102"/>
  <c r="AQ102"/>
  <c r="BN102"/>
  <c r="CJ102"/>
  <c r="AZ102"/>
  <c r="CA102"/>
  <c r="BQ102"/>
  <c r="BH102"/>
  <c r="AP75"/>
  <c r="AZ75"/>
  <c r="CC75"/>
  <c r="AW75"/>
  <c r="CE75"/>
  <c r="CI75"/>
  <c r="CH75"/>
  <c r="AU75"/>
  <c r="CJ75"/>
  <c r="BE75"/>
  <c r="BL75"/>
  <c r="X75"/>
  <c r="Z75" s="1"/>
  <c r="BR75"/>
  <c r="BP75"/>
  <c r="BY75"/>
  <c r="BT75"/>
  <c r="BN75"/>
  <c r="AQ75"/>
  <c r="AT75"/>
  <c r="AY75"/>
  <c r="CF75"/>
  <c r="AX75"/>
  <c r="CD75"/>
  <c r="R75"/>
  <c r="BS75"/>
  <c r="BQ75"/>
  <c r="BF75"/>
  <c r="BD75"/>
  <c r="BK75"/>
  <c r="AR75"/>
  <c r="BG75"/>
  <c r="CA75"/>
  <c r="BU75"/>
  <c r="BW75"/>
  <c r="AO75"/>
  <c r="AS75"/>
  <c r="BA75"/>
  <c r="CB75"/>
  <c r="BZ75"/>
  <c r="CG75"/>
  <c r="BI75"/>
  <c r="BU76"/>
  <c r="AQ76"/>
  <c r="CG76"/>
  <c r="CE76"/>
  <c r="BD76"/>
  <c r="BP76"/>
  <c r="BM76"/>
  <c r="BW76"/>
  <c r="BV76"/>
  <c r="BE76"/>
  <c r="X76"/>
  <c r="Z76" s="1"/>
  <c r="AO76"/>
  <c r="AZ76"/>
  <c r="BB76"/>
  <c r="AP76"/>
  <c r="CA76"/>
  <c r="BF76"/>
  <c r="AY76"/>
  <c r="AR76"/>
  <c r="AV76"/>
  <c r="BI76"/>
  <c r="BJ76"/>
  <c r="BC76"/>
  <c r="BQ76"/>
  <c r="BA76"/>
  <c r="CC22"/>
  <c r="BE22"/>
  <c r="BW22"/>
  <c r="BI22"/>
  <c r="AX22"/>
  <c r="CJ22"/>
  <c r="AZ22"/>
  <c r="BG22"/>
  <c r="BC22"/>
  <c r="CB22"/>
  <c r="BT22"/>
  <c r="BH22"/>
  <c r="AP22"/>
  <c r="AV22"/>
  <c r="AN22"/>
  <c r="Y22" s="1"/>
  <c r="AS22"/>
  <c r="R22"/>
  <c r="CH22"/>
  <c r="BX22"/>
  <c r="BQ22"/>
  <c r="AR22"/>
  <c r="AQ22"/>
  <c r="BB22"/>
  <c r="AY22"/>
  <c r="AT22"/>
  <c r="CG22"/>
  <c r="CG99"/>
  <c r="CD99"/>
  <c r="BH99"/>
  <c r="BD99"/>
  <c r="AP99"/>
  <c r="CF99"/>
  <c r="BN99"/>
  <c r="X99"/>
  <c r="Z99" s="1"/>
  <c r="BB99"/>
  <c r="BU99"/>
  <c r="R99"/>
  <c r="BQ99"/>
  <c r="BZ99"/>
  <c r="AW99"/>
  <c r="CC99"/>
  <c r="AQ99"/>
  <c r="BW99"/>
  <c r="BF99"/>
  <c r="AU99"/>
  <c r="CH99"/>
  <c r="BL99"/>
  <c r="CJ99"/>
  <c r="BM99"/>
  <c r="CA99"/>
  <c r="BS99"/>
  <c r="AB59"/>
  <c r="T84"/>
  <c r="AB63"/>
  <c r="AA63"/>
  <c r="AB98"/>
  <c r="AA98"/>
  <c r="BY23"/>
  <c r="AS23"/>
  <c r="AU23"/>
  <c r="CH23"/>
  <c r="CB23"/>
  <c r="BP23"/>
  <c r="BG23"/>
  <c r="AN23"/>
  <c r="Y23" s="1"/>
  <c r="BA23"/>
  <c r="BR23"/>
  <c r="BD23"/>
  <c r="CJ23"/>
  <c r="AP23"/>
  <c r="BB23"/>
  <c r="CA42"/>
  <c r="CE42"/>
  <c r="AW42"/>
  <c r="BM42"/>
  <c r="AV42"/>
  <c r="CG42"/>
  <c r="BP42"/>
  <c r="CD42"/>
  <c r="CC42"/>
  <c r="BW42"/>
  <c r="AT42"/>
  <c r="BE42"/>
  <c r="BC42"/>
  <c r="BN42"/>
  <c r="AX42"/>
  <c r="BV42"/>
  <c r="BK42"/>
  <c r="AY42"/>
  <c r="BB42"/>
  <c r="AP42"/>
  <c r="CI42"/>
  <c r="BU42"/>
  <c r="AR42"/>
  <c r="AZ42"/>
  <c r="BX42"/>
  <c r="BG42"/>
  <c r="BJ42"/>
  <c r="BS42"/>
  <c r="BI42"/>
  <c r="BA42"/>
  <c r="BD42"/>
  <c r="CF42"/>
  <c r="BQ42"/>
  <c r="X42"/>
  <c r="Z42" s="1"/>
  <c r="CB42"/>
  <c r="BR42"/>
  <c r="BH42"/>
  <c r="CJ42"/>
  <c r="AU42"/>
  <c r="AO42"/>
  <c r="CH42"/>
  <c r="BY42"/>
  <c r="R42"/>
  <c r="BF42"/>
  <c r="BZ42"/>
  <c r="BL42"/>
  <c r="BO42"/>
  <c r="BT42"/>
  <c r="AQ42"/>
  <c r="AN42"/>
  <c r="Y42" s="1"/>
  <c r="AS42"/>
  <c r="AN85"/>
  <c r="Y85" s="1"/>
  <c r="BC85"/>
  <c r="AS85"/>
  <c r="R85"/>
  <c r="BV85"/>
  <c r="AQ85"/>
  <c r="AZ85"/>
  <c r="AX85"/>
  <c r="CH85"/>
  <c r="CI85"/>
  <c r="BU85"/>
  <c r="BG85"/>
  <c r="AP85"/>
  <c r="CG85"/>
  <c r="BZ85"/>
  <c r="BJ85"/>
  <c r="AY85"/>
  <c r="BK85"/>
  <c r="BR85"/>
  <c r="BO85"/>
  <c r="BS85"/>
  <c r="AT85"/>
  <c r="CD85"/>
  <c r="BH85"/>
  <c r="AV85"/>
  <c r="BN85"/>
  <c r="BP85"/>
  <c r="BM85"/>
  <c r="AW85"/>
  <c r="AO85"/>
  <c r="BA85"/>
  <c r="BL85"/>
  <c r="BE85"/>
  <c r="BD85"/>
  <c r="BW85"/>
  <c r="CC85"/>
  <c r="CA85"/>
  <c r="BB85"/>
  <c r="AU85"/>
  <c r="BF85"/>
  <c r="AR85"/>
  <c r="BQ85"/>
  <c r="CJ85"/>
  <c r="CB85"/>
  <c r="BX85"/>
  <c r="X85"/>
  <c r="Z85" s="1"/>
  <c r="BY85"/>
  <c r="CE85"/>
  <c r="BI85"/>
  <c r="BT85"/>
  <c r="CF85"/>
  <c r="BT67"/>
  <c r="BW67"/>
  <c r="BJ67"/>
  <c r="AZ67"/>
  <c r="AV67"/>
  <c r="BC67"/>
  <c r="BY67"/>
  <c r="BS67"/>
  <c r="BB67"/>
  <c r="R67"/>
  <c r="BN67"/>
  <c r="BH67"/>
  <c r="CD67"/>
  <c r="CC67"/>
  <c r="CF67"/>
  <c r="AT67"/>
  <c r="BG67"/>
  <c r="X67"/>
  <c r="Z67" s="1"/>
  <c r="CE67"/>
  <c r="BK67"/>
  <c r="CJ67"/>
  <c r="BF67"/>
  <c r="AN67"/>
  <c r="Y67" s="1"/>
  <c r="BL67"/>
  <c r="BP67"/>
  <c r="BQ67"/>
  <c r="AU67"/>
  <c r="AQ67"/>
  <c r="CH67"/>
  <c r="BV67"/>
  <c r="BX67"/>
  <c r="BU67"/>
  <c r="AS67"/>
  <c r="BM67"/>
  <c r="BR67"/>
  <c r="BZ67"/>
  <c r="AB79"/>
  <c r="AA79"/>
  <c r="BY43"/>
  <c r="AR43"/>
  <c r="BC43"/>
  <c r="CF43"/>
  <c r="R43"/>
  <c r="BB43"/>
  <c r="BF43"/>
  <c r="AZ43"/>
  <c r="CE43"/>
  <c r="AN43"/>
  <c r="Y43" s="1"/>
  <c r="CH43"/>
  <c r="BI43"/>
  <c r="CD43"/>
  <c r="BH43"/>
  <c r="BD43"/>
  <c r="BE43"/>
  <c r="AY43"/>
  <c r="CA43"/>
  <c r="BK43"/>
  <c r="AO43"/>
  <c r="AQ43"/>
  <c r="BW43"/>
  <c r="BJ43"/>
  <c r="CI43"/>
  <c r="BN43"/>
  <c r="BR43"/>
  <c r="BE50"/>
  <c r="BA50"/>
  <c r="CE50"/>
  <c r="AZ50"/>
  <c r="BV50"/>
  <c r="BP50"/>
  <c r="BU50"/>
  <c r="CI50"/>
  <c r="AT50"/>
  <c r="BQ50"/>
  <c r="CF50"/>
  <c r="BD50"/>
  <c r="R50"/>
  <c r="AP24"/>
  <c r="CJ24"/>
  <c r="BD24"/>
  <c r="CD24"/>
  <c r="AN24"/>
  <c r="Y24" s="1"/>
  <c r="AZ24"/>
  <c r="CG24"/>
  <c r="BZ24"/>
  <c r="AR24"/>
  <c r="BN24"/>
  <c r="BT24"/>
  <c r="BY24"/>
  <c r="CF24"/>
  <c r="BC24"/>
  <c r="AY24"/>
  <c r="BG24"/>
  <c r="BQ110"/>
  <c r="BL110"/>
  <c r="CH110"/>
  <c r="BB110"/>
  <c r="BA110"/>
  <c r="BO110"/>
  <c r="BX110"/>
  <c r="CF110"/>
  <c r="AP110"/>
  <c r="BE110"/>
  <c r="AS110"/>
  <c r="BK110"/>
  <c r="AN110"/>
  <c r="Y110" s="1"/>
  <c r="AZ110"/>
  <c r="BT110"/>
  <c r="BJ110"/>
  <c r="BG110"/>
  <c r="BM110"/>
  <c r="AO110"/>
  <c r="BS110"/>
  <c r="BY110"/>
  <c r="CD110"/>
  <c r="R110"/>
  <c r="BH110"/>
  <c r="K97"/>
  <c r="L97" s="1"/>
  <c r="P97" s="1"/>
  <c r="Q97" s="1"/>
  <c r="BR111"/>
  <c r="BU111"/>
  <c r="AU111"/>
  <c r="BD111"/>
  <c r="AO111"/>
  <c r="BB111"/>
  <c r="CD111"/>
  <c r="AQ111"/>
  <c r="AP111"/>
  <c r="CH111"/>
  <c r="CE111"/>
  <c r="BT111"/>
  <c r="BW111"/>
  <c r="BG111"/>
  <c r="BK111"/>
  <c r="BN111"/>
  <c r="AN111"/>
  <c r="Y111" s="1"/>
  <c r="AB111" s="1"/>
  <c r="BI111"/>
  <c r="BJ111"/>
  <c r="AR111"/>
  <c r="BO111"/>
  <c r="BA111"/>
  <c r="AT111"/>
  <c r="CC111"/>
  <c r="CG111"/>
  <c r="X111"/>
  <c r="R111"/>
  <c r="AZ111"/>
  <c r="CJ111"/>
  <c r="AV101"/>
  <c r="CF101"/>
  <c r="BZ101"/>
  <c r="BQ101"/>
  <c r="BE101"/>
  <c r="BB101"/>
  <c r="BS101"/>
  <c r="AO101"/>
  <c r="AX101"/>
  <c r="AR101"/>
  <c r="X101"/>
  <c r="Z101" s="1"/>
  <c r="CC101"/>
  <c r="AS101"/>
  <c r="CJ101"/>
  <c r="CH101"/>
  <c r="BH101"/>
  <c r="R101"/>
  <c r="BY101"/>
  <c r="CA101"/>
  <c r="CE101"/>
  <c r="BA101"/>
  <c r="AZ101"/>
  <c r="BU101"/>
  <c r="CI101"/>
  <c r="BL101"/>
  <c r="BJ101"/>
  <c r="BT101"/>
  <c r="AQ101"/>
  <c r="BO101"/>
  <c r="BF101"/>
  <c r="BG101"/>
  <c r="AW101"/>
  <c r="BP101"/>
  <c r="AN101"/>
  <c r="Y101" s="1"/>
  <c r="BR79"/>
  <c r="BT79"/>
  <c r="BB79"/>
  <c r="BM79"/>
  <c r="BC79"/>
  <c r="BO79"/>
  <c r="BF79"/>
  <c r="AU79"/>
  <c r="CC79"/>
  <c r="BZ79"/>
  <c r="CG79"/>
  <c r="CH79"/>
  <c r="BX79"/>
  <c r="BQ79"/>
  <c r="CD79"/>
  <c r="CF79"/>
  <c r="AZ79"/>
  <c r="BL79"/>
  <c r="CJ79"/>
  <c r="AY79"/>
  <c r="BS79"/>
  <c r="BA79"/>
  <c r="BK79"/>
  <c r="R79"/>
  <c r="BP79"/>
  <c r="AV79"/>
  <c r="CE79"/>
  <c r="AX79"/>
  <c r="BG79"/>
  <c r="X79"/>
  <c r="Z79" s="1"/>
  <c r="BL69"/>
  <c r="AY69"/>
  <c r="BA69"/>
  <c r="AS69"/>
  <c r="CE69"/>
  <c r="BV69"/>
  <c r="AO69"/>
  <c r="BZ69"/>
  <c r="BC69"/>
  <c r="BR69"/>
  <c r="AZ69"/>
  <c r="BI69"/>
  <c r="AT69"/>
  <c r="BR65"/>
  <c r="BI65"/>
  <c r="BV65"/>
  <c r="BA65"/>
  <c r="AY65"/>
  <c r="CH65"/>
  <c r="AV65"/>
  <c r="CG65"/>
  <c r="CE65"/>
  <c r="BC65"/>
  <c r="BM65"/>
  <c r="BT65"/>
  <c r="AR65"/>
  <c r="AW65"/>
  <c r="CF65"/>
  <c r="BG65"/>
  <c r="BK65"/>
  <c r="AQ65"/>
  <c r="CB65"/>
  <c r="CA65"/>
  <c r="BF65"/>
  <c r="BX65"/>
  <c r="BH65"/>
  <c r="AU65"/>
  <c r="CC65"/>
  <c r="BQ65"/>
  <c r="BS65"/>
  <c r="BD65"/>
  <c r="AT65"/>
  <c r="BN65"/>
  <c r="AO65"/>
  <c r="CI65"/>
  <c r="BB65"/>
  <c r="CD65"/>
  <c r="AN65"/>
  <c r="Y65" s="1"/>
  <c r="AS65"/>
  <c r="BP65"/>
  <c r="BJ65"/>
  <c r="BE65"/>
  <c r="BU65"/>
  <c r="BY65"/>
  <c r="X65"/>
  <c r="Z65" s="1"/>
  <c r="R65"/>
  <c r="BO65"/>
  <c r="AP65"/>
  <c r="BW65"/>
  <c r="AZ65"/>
  <c r="AA72"/>
  <c r="AB72"/>
  <c r="AA28"/>
  <c r="AB28"/>
  <c r="AB40"/>
  <c r="AA40"/>
  <c r="AB53"/>
  <c r="AA99"/>
  <c r="AB99"/>
  <c r="AB87"/>
  <c r="AA87"/>
  <c r="AR78"/>
  <c r="AP78"/>
  <c r="AS78"/>
  <c r="AU78"/>
  <c r="BH78"/>
  <c r="AQ78"/>
  <c r="BS78"/>
  <c r="CB78"/>
  <c r="BB78"/>
  <c r="BU78"/>
  <c r="BV78"/>
  <c r="R78"/>
  <c r="AW78"/>
  <c r="BN78"/>
  <c r="CE78"/>
  <c r="BC78"/>
  <c r="CD78"/>
  <c r="CC78"/>
  <c r="X78"/>
  <c r="Z78" s="1"/>
  <c r="BO78"/>
  <c r="CF78"/>
  <c r="BW78"/>
  <c r="BP78"/>
  <c r="AT78"/>
  <c r="BK78"/>
  <c r="BY78"/>
  <c r="AV78"/>
  <c r="AX78"/>
  <c r="BG78"/>
  <c r="CA78"/>
  <c r="BR78"/>
  <c r="AO78"/>
  <c r="BJ78"/>
  <c r="BX78"/>
  <c r="BZ78"/>
  <c r="CH78"/>
  <c r="BI78"/>
  <c r="AZ78"/>
  <c r="CJ78"/>
  <c r="BM78"/>
  <c r="BT78"/>
  <c r="BD78"/>
  <c r="AN78"/>
  <c r="Y78" s="1"/>
  <c r="BL78"/>
  <c r="CI78"/>
  <c r="BE78"/>
  <c r="BF78"/>
  <c r="BQ78"/>
  <c r="CG78"/>
  <c r="AY78"/>
  <c r="BA78"/>
  <c r="AB43"/>
  <c r="AB15"/>
  <c r="Z104"/>
  <c r="AB104"/>
  <c r="AA37"/>
  <c r="AB37"/>
  <c r="AB31"/>
  <c r="AA31"/>
  <c r="AB84"/>
  <c r="AA84"/>
  <c r="AB103"/>
  <c r="AB27"/>
  <c r="AB14"/>
  <c r="CC23"/>
  <c r="BE23"/>
  <c r="AR23"/>
  <c r="CE23"/>
  <c r="BX23"/>
  <c r="AO23"/>
  <c r="BT23"/>
  <c r="CG23"/>
  <c r="AV23"/>
  <c r="BO23"/>
  <c r="BF23"/>
  <c r="BI23"/>
  <c r="CG35"/>
  <c r="CI35"/>
  <c r="BL35"/>
  <c r="BE35"/>
  <c r="BM35"/>
  <c r="BT35"/>
  <c r="AR35"/>
  <c r="BY35"/>
  <c r="BN35"/>
  <c r="AN35"/>
  <c r="Y35" s="1"/>
  <c r="BH35"/>
  <c r="BG35"/>
  <c r="CD35"/>
  <c r="BC35"/>
  <c r="AY35"/>
  <c r="CE35"/>
  <c r="BI35"/>
  <c r="AU35"/>
  <c r="AP35"/>
  <c r="AO35"/>
  <c r="BS35"/>
  <c r="CF35"/>
  <c r="BV35"/>
  <c r="CH35"/>
  <c r="CC35"/>
  <c r="BQ35"/>
  <c r="BP94"/>
  <c r="BC94"/>
  <c r="BY94"/>
  <c r="AP94"/>
  <c r="CG94"/>
  <c r="AV94"/>
  <c r="BZ94"/>
  <c r="BI94"/>
  <c r="AO94"/>
  <c r="BT94"/>
  <c r="X94"/>
  <c r="Z94" s="1"/>
  <c r="CD94"/>
  <c r="AU94"/>
  <c r="CJ94"/>
  <c r="AQ94"/>
  <c r="BN94"/>
  <c r="BL94"/>
  <c r="BQ94"/>
  <c r="BV94"/>
  <c r="BO94"/>
  <c r="CE94"/>
  <c r="BW94"/>
  <c r="BR94"/>
  <c r="CA94"/>
  <c r="BB94"/>
  <c r="AX94"/>
  <c r="AY94"/>
  <c r="AR94"/>
  <c r="AT94"/>
  <c r="BK94"/>
  <c r="BM94"/>
  <c r="BD52"/>
  <c r="BS52"/>
  <c r="AP52"/>
  <c r="CH52"/>
  <c r="BT52"/>
  <c r="CC52"/>
  <c r="BR52"/>
  <c r="BU52"/>
  <c r="CJ52"/>
  <c r="R52"/>
  <c r="BF52"/>
  <c r="BB52"/>
  <c r="BI52"/>
  <c r="BG52"/>
  <c r="AT52"/>
  <c r="AW52"/>
  <c r="BX52"/>
  <c r="AX52"/>
  <c r="BV52"/>
  <c r="AS52"/>
  <c r="BN52"/>
  <c r="AO52"/>
  <c r="CI52"/>
  <c r="BW52"/>
  <c r="AQ52"/>
  <c r="CJ18"/>
  <c r="CG18"/>
  <c r="BU18"/>
  <c r="AN18"/>
  <c r="Y18" s="1"/>
  <c r="AW18"/>
  <c r="BY18"/>
  <c r="R18"/>
  <c r="BF18"/>
  <c r="BO18"/>
  <c r="BB18"/>
  <c r="AT18"/>
  <c r="BJ18"/>
  <c r="CF18"/>
  <c r="CE18"/>
  <c r="AP18"/>
  <c r="BT18"/>
  <c r="BD18"/>
  <c r="BZ18"/>
  <c r="CI18"/>
  <c r="AY18"/>
  <c r="BM18"/>
  <c r="BX18"/>
  <c r="AO18"/>
  <c r="BQ18"/>
  <c r="BN18"/>
  <c r="BS18"/>
  <c r="AR18"/>
  <c r="BV18"/>
  <c r="BC18"/>
  <c r="BW18"/>
  <c r="BH18"/>
  <c r="BA18"/>
  <c r="CC18"/>
  <c r="AQ18"/>
  <c r="BP18"/>
  <c r="BE18"/>
  <c r="AX18"/>
  <c r="CD18"/>
  <c r="CA18"/>
  <c r="X18"/>
  <c r="Z18" s="1"/>
  <c r="BL18"/>
  <c r="AZ18"/>
  <c r="BR18"/>
  <c r="AU18"/>
  <c r="CB18"/>
  <c r="BI18"/>
  <c r="BG18"/>
  <c r="BK18"/>
  <c r="CH18"/>
  <c r="AV18"/>
  <c r="AS18"/>
  <c r="BR13"/>
  <c r="BD13"/>
  <c r="BA13"/>
  <c r="CI13"/>
  <c r="CC13"/>
  <c r="BK13"/>
  <c r="BT13"/>
  <c r="BB13"/>
  <c r="AT13"/>
  <c r="AS13"/>
  <c r="BP13"/>
  <c r="BV13"/>
  <c r="BQ13"/>
  <c r="AY13"/>
  <c r="AP13"/>
  <c r="AX13"/>
  <c r="BL13"/>
  <c r="X13"/>
  <c r="Z13" s="1"/>
  <c r="BI13"/>
  <c r="BF13"/>
  <c r="CF13"/>
  <c r="AR13"/>
  <c r="AU13"/>
  <c r="AO13"/>
  <c r="R13"/>
  <c r="BC13"/>
  <c r="AZ13"/>
  <c r="CG13"/>
  <c r="BZ13"/>
  <c r="BM13"/>
  <c r="CD13"/>
  <c r="AN13"/>
  <c r="Y13" s="1"/>
  <c r="BU13"/>
  <c r="BW13"/>
  <c r="CA13"/>
  <c r="CB13"/>
  <c r="BS13"/>
  <c r="AV13"/>
  <c r="CH13"/>
  <c r="BO13"/>
  <c r="BN13"/>
  <c r="AQ13"/>
  <c r="BH13"/>
  <c r="BX13"/>
  <c r="BG13"/>
  <c r="CE13"/>
  <c r="BY13"/>
  <c r="BE13"/>
  <c r="AW13"/>
  <c r="BJ13"/>
  <c r="CJ13"/>
  <c r="BC47"/>
  <c r="BU47"/>
  <c r="BW47"/>
  <c r="AP47"/>
  <c r="BB47"/>
  <c r="AV47"/>
  <c r="CB47"/>
  <c r="AU47"/>
  <c r="BH47"/>
  <c r="CC47"/>
  <c r="BQ47"/>
  <c r="BM47"/>
  <c r="AQ47"/>
  <c r="BL47"/>
  <c r="R47"/>
  <c r="AS47"/>
  <c r="BO47"/>
  <c r="CD47"/>
  <c r="AZ47"/>
  <c r="BE47"/>
  <c r="BA47"/>
  <c r="BG47"/>
  <c r="AR47"/>
  <c r="BD47"/>
  <c r="BS47"/>
  <c r="BN47"/>
  <c r="BJ47"/>
  <c r="CJ47"/>
  <c r="BV47"/>
  <c r="AX47"/>
  <c r="BZ47"/>
  <c r="AY47"/>
  <c r="CI47"/>
  <c r="AT47"/>
  <c r="BY47"/>
  <c r="CA47"/>
  <c r="BF47"/>
  <c r="BI47"/>
  <c r="BP47"/>
  <c r="CE47"/>
  <c r="CH47"/>
  <c r="BR47"/>
  <c r="BT47"/>
  <c r="AO47"/>
  <c r="AN47"/>
  <c r="Y47" s="1"/>
  <c r="AW47"/>
  <c r="X47"/>
  <c r="Z47" s="1"/>
  <c r="CG47"/>
  <c r="BX47"/>
  <c r="BO54"/>
  <c r="BB54"/>
  <c r="AP54"/>
  <c r="AR54"/>
  <c r="BZ54"/>
  <c r="BL54"/>
  <c r="BF54"/>
  <c r="BT54"/>
  <c r="BX54"/>
  <c r="BY54"/>
  <c r="AS54"/>
  <c r="CC54"/>
  <c r="AX64"/>
  <c r="CF64"/>
  <c r="AV64"/>
  <c r="BY64"/>
  <c r="BE64"/>
  <c r="BA64"/>
  <c r="AN64"/>
  <c r="Y64" s="1"/>
  <c r="CG64"/>
  <c r="BN64"/>
  <c r="BJ64"/>
  <c r="BX64"/>
  <c r="BH64"/>
  <c r="X64"/>
  <c r="Z64" s="1"/>
  <c r="CA64"/>
  <c r="AO64"/>
  <c r="CD64"/>
  <c r="BR64"/>
  <c r="AS64"/>
  <c r="CB64"/>
  <c r="BQ64"/>
  <c r="BK64"/>
  <c r="BM64"/>
  <c r="AW64"/>
  <c r="BB64"/>
  <c r="BL64"/>
  <c r="BT64"/>
  <c r="AY64"/>
  <c r="CC64"/>
  <c r="BZ64"/>
  <c r="CI64"/>
  <c r="AT64"/>
  <c r="R64"/>
  <c r="AP64"/>
  <c r="BP64"/>
  <c r="BW64"/>
  <c r="CE64"/>
  <c r="BG64"/>
  <c r="AR64"/>
  <c r="BC64"/>
  <c r="BV74"/>
  <c r="AS74"/>
  <c r="BY74"/>
  <c r="BX74"/>
  <c r="BG74"/>
  <c r="AU74"/>
  <c r="BB74"/>
  <c r="CD74"/>
  <c r="BR74"/>
  <c r="CJ74"/>
  <c r="AW74"/>
  <c r="AQ74"/>
  <c r="BK74"/>
  <c r="AP74"/>
  <c r="CB74"/>
  <c r="BT74"/>
  <c r="BU74"/>
  <c r="BF74"/>
  <c r="BQ74"/>
  <c r="CE74"/>
  <c r="CG74"/>
  <c r="AV74"/>
  <c r="AN74"/>
  <c r="Y74" s="1"/>
  <c r="CC74"/>
  <c r="AT74"/>
  <c r="AX74"/>
  <c r="BC74"/>
  <c r="BH74"/>
  <c r="BW74"/>
  <c r="CH74"/>
  <c r="AR74"/>
  <c r="CF74"/>
  <c r="BO74"/>
  <c r="BS74"/>
  <c r="BM74"/>
  <c r="BA74"/>
  <c r="BN74"/>
  <c r="AO74"/>
  <c r="AZ74"/>
  <c r="BP74"/>
  <c r="BJ74"/>
  <c r="BZ74"/>
  <c r="BE74"/>
  <c r="CA74"/>
  <c r="BL74"/>
  <c r="AY74"/>
  <c r="BD74"/>
  <c r="BI74"/>
  <c r="CI74"/>
  <c r="R16"/>
  <c r="BR16"/>
  <c r="AQ16"/>
  <c r="BE16"/>
  <c r="BL16"/>
  <c r="BG16"/>
  <c r="AY16"/>
  <c r="BM16"/>
  <c r="BF16"/>
  <c r="CE16"/>
  <c r="AZ16"/>
  <c r="CI16"/>
  <c r="AW16"/>
  <c r="BN16"/>
  <c r="AO16"/>
  <c r="BK16"/>
  <c r="AV16"/>
  <c r="BZ16"/>
  <c r="AR16"/>
  <c r="BD16"/>
  <c r="BC16"/>
  <c r="BW16"/>
  <c r="BY16"/>
  <c r="CD16"/>
  <c r="BH16"/>
  <c r="BJ16"/>
  <c r="BP16"/>
  <c r="BQ16"/>
  <c r="CB16"/>
  <c r="X16"/>
  <c r="Z16" s="1"/>
  <c r="BV16"/>
  <c r="AU16"/>
  <c r="CJ16"/>
  <c r="CA16"/>
  <c r="CH16"/>
  <c r="AN16"/>
  <c r="Y16" s="1"/>
  <c r="BX16"/>
  <c r="BS16"/>
  <c r="BU16"/>
  <c r="AX16"/>
  <c r="AS16"/>
  <c r="BT16"/>
  <c r="AP16"/>
  <c r="CF16"/>
  <c r="CC16"/>
  <c r="BB16"/>
  <c r="BI16"/>
  <c r="BA16"/>
  <c r="AT16"/>
  <c r="BO16"/>
  <c r="CG16"/>
  <c r="AQ91"/>
  <c r="CI91"/>
  <c r="AU91"/>
  <c r="CJ91"/>
  <c r="AX91"/>
  <c r="BR91"/>
  <c r="BK91"/>
  <c r="BP91"/>
  <c r="CD91"/>
  <c r="BZ91"/>
  <c r="BB91"/>
  <c r="BQ91"/>
  <c r="CB91"/>
  <c r="AW91"/>
  <c r="AP91"/>
  <c r="BA91"/>
  <c r="BM91"/>
  <c r="CC91"/>
  <c r="BW91"/>
  <c r="BX91"/>
  <c r="CG91"/>
  <c r="AN91"/>
  <c r="Y91" s="1"/>
  <c r="BC91"/>
  <c r="CE91"/>
  <c r="BN91"/>
  <c r="CF91"/>
  <c r="BG91"/>
  <c r="BS91"/>
  <c r="AT91"/>
  <c r="BV91"/>
  <c r="AR91"/>
  <c r="R91"/>
  <c r="CH91"/>
  <c r="BH91"/>
  <c r="BO91"/>
  <c r="BE91"/>
  <c r="BI91"/>
  <c r="AV91"/>
  <c r="AZ91"/>
  <c r="BT91"/>
  <c r="AY91"/>
  <c r="BF91"/>
  <c r="BU91"/>
  <c r="BD91"/>
  <c r="BY91"/>
  <c r="CA91"/>
  <c r="BL91"/>
  <c r="X91"/>
  <c r="Z91" s="1"/>
  <c r="AO91"/>
  <c r="AS91"/>
  <c r="BJ91"/>
  <c r="BI49"/>
  <c r="AR49"/>
  <c r="BU49"/>
  <c r="CH49"/>
  <c r="BE49"/>
  <c r="BK49"/>
  <c r="AZ49"/>
  <c r="AX49"/>
  <c r="AY49"/>
  <c r="BG49"/>
  <c r="BR49"/>
  <c r="BF49"/>
  <c r="BY49"/>
  <c r="CE49"/>
  <c r="AU49"/>
  <c r="BV49"/>
  <c r="BH49"/>
  <c r="X49"/>
  <c r="Z49" s="1"/>
  <c r="R49"/>
  <c r="BD49"/>
  <c r="BN49"/>
  <c r="CB49"/>
  <c r="AO49"/>
  <c r="CI49"/>
  <c r="AT49"/>
  <c r="AP49"/>
  <c r="BL49"/>
  <c r="CC49"/>
  <c r="BS49"/>
  <c r="BW49"/>
  <c r="CG49"/>
  <c r="BQ49"/>
  <c r="BZ49"/>
  <c r="BM49"/>
  <c r="CA49"/>
  <c r="AV49"/>
  <c r="AS49"/>
  <c r="CJ49"/>
  <c r="BC49"/>
  <c r="CF49"/>
  <c r="AW49"/>
  <c r="BX49"/>
  <c r="BO49"/>
  <c r="BJ49"/>
  <c r="BB49"/>
  <c r="AQ49"/>
  <c r="AN49"/>
  <c r="Y49" s="1"/>
  <c r="CD49"/>
  <c r="BP49"/>
  <c r="BA49"/>
  <c r="BT49"/>
  <c r="AA61"/>
  <c r="AB61"/>
  <c r="Z68"/>
  <c r="AA68"/>
  <c r="AA56"/>
  <c r="AB56"/>
  <c r="CF59"/>
  <c r="AV59"/>
  <c r="BP59"/>
  <c r="AS59"/>
  <c r="BI59"/>
  <c r="BQ59"/>
  <c r="R59"/>
  <c r="BA59"/>
  <c r="BT59"/>
  <c r="CE59"/>
  <c r="CD59"/>
  <c r="AW59"/>
  <c r="AT59"/>
  <c r="BF59"/>
  <c r="AO59"/>
  <c r="CC59"/>
  <c r="BB59"/>
  <c r="AU59"/>
  <c r="CI59"/>
  <c r="AP59"/>
  <c r="BL59"/>
  <c r="BJ59"/>
  <c r="BG59"/>
  <c r="BK59"/>
  <c r="BU59"/>
  <c r="BD59"/>
  <c r="BG62"/>
  <c r="CJ62"/>
  <c r="BU62"/>
  <c r="BN62"/>
  <c r="CC62"/>
  <c r="AV62"/>
  <c r="R62"/>
  <c r="BO62"/>
  <c r="BL62"/>
  <c r="BA62"/>
  <c r="BW62"/>
  <c r="BQ62"/>
  <c r="BD62"/>
  <c r="AX62"/>
  <c r="BY62"/>
  <c r="AS62"/>
  <c r="BX62"/>
  <c r="BE62"/>
  <c r="BT62"/>
  <c r="AN62"/>
  <c r="Y62" s="1"/>
  <c r="BM62"/>
  <c r="AP62"/>
  <c r="AY62"/>
  <c r="CB62"/>
  <c r="CH62"/>
  <c r="BS57"/>
  <c r="BC57"/>
  <c r="CI57"/>
  <c r="AY57"/>
  <c r="BR57"/>
  <c r="AW57"/>
  <c r="AT57"/>
  <c r="X57"/>
  <c r="Z57" s="1"/>
  <c r="BE57"/>
  <c r="CJ57"/>
  <c r="BK57"/>
  <c r="R57"/>
  <c r="BU57"/>
  <c r="BO100"/>
  <c r="BP100"/>
  <c r="CC100"/>
  <c r="CI100"/>
  <c r="CH100"/>
  <c r="AN100"/>
  <c r="Y100" s="1"/>
  <c r="BP83"/>
  <c r="BI83"/>
  <c r="AR83"/>
  <c r="BG83"/>
  <c r="BE83"/>
  <c r="CH83"/>
  <c r="AV83"/>
  <c r="BX83"/>
  <c r="AS83"/>
  <c r="AZ83"/>
  <c r="AT83"/>
  <c r="BW83"/>
  <c r="BU83"/>
  <c r="BA83"/>
  <c r="BM83"/>
  <c r="AY83"/>
  <c r="CB83"/>
  <c r="BF83"/>
  <c r="CE83"/>
  <c r="BC83"/>
  <c r="BQ83"/>
  <c r="BR83"/>
  <c r="BT83"/>
  <c r="CC83"/>
  <c r="R83"/>
  <c r="AN89"/>
  <c r="Y89" s="1"/>
  <c r="AY89"/>
  <c r="BR89"/>
  <c r="BV89"/>
  <c r="AT89"/>
  <c r="BG89"/>
  <c r="CA89"/>
  <c r="AO89"/>
  <c r="BQ89"/>
  <c r="AQ89"/>
  <c r="BK89"/>
  <c r="BS89"/>
  <c r="AV89"/>
  <c r="CJ21"/>
  <c r="CB21"/>
  <c r="X21"/>
  <c r="Z21" s="1"/>
  <c r="AO21"/>
  <c r="BM21"/>
  <c r="CE21"/>
  <c r="AY21"/>
  <c r="AR21"/>
  <c r="BY21"/>
  <c r="BC21"/>
  <c r="CF21"/>
  <c r="AV21"/>
  <c r="R21"/>
  <c r="BW90"/>
  <c r="BX90"/>
  <c r="BZ90"/>
  <c r="BH90"/>
  <c r="BU90"/>
  <c r="BA90"/>
  <c r="R90"/>
  <c r="AY90"/>
  <c r="BF90"/>
  <c r="BD90"/>
  <c r="BK90"/>
  <c r="CA90"/>
  <c r="BY90"/>
  <c r="CI90"/>
  <c r="AT90"/>
  <c r="K105"/>
  <c r="L105" s="1"/>
  <c r="P105" s="1"/>
  <c r="Q105" s="1"/>
  <c r="CA110"/>
  <c r="CB110"/>
  <c r="AA108" l="1"/>
  <c r="AA111"/>
  <c r="Z84"/>
  <c r="Z41"/>
  <c r="X74"/>
  <c r="Z74" s="1"/>
  <c r="R74"/>
  <c r="X100"/>
  <c r="Z100" s="1"/>
  <c r="R100"/>
  <c r="X108"/>
  <c r="Z108" s="1"/>
  <c r="R108"/>
  <c r="AA43"/>
  <c r="AA77"/>
  <c r="R77"/>
  <c r="Z56"/>
  <c r="AQ61"/>
  <c r="X61"/>
  <c r="Z61" s="1"/>
  <c r="AU30"/>
  <c r="CI30"/>
  <c r="BT30"/>
  <c r="CC30"/>
  <c r="BD30"/>
  <c r="BE30"/>
  <c r="CF30"/>
  <c r="AN30"/>
  <c r="Y30" s="1"/>
  <c r="BU30"/>
  <c r="BO30"/>
  <c r="CH30"/>
  <c r="BB30"/>
  <c r="BG30"/>
  <c r="BH30"/>
  <c r="BS30"/>
  <c r="AX30"/>
  <c r="CE30"/>
  <c r="BC30"/>
  <c r="CB30"/>
  <c r="CG30"/>
  <c r="AV30"/>
  <c r="BW30"/>
  <c r="AP30"/>
  <c r="BK30"/>
  <c r="BP30"/>
  <c r="X30"/>
  <c r="Z30" s="1"/>
  <c r="BF30"/>
  <c r="AZ30"/>
  <c r="BV30"/>
  <c r="BL30"/>
  <c r="CJ30"/>
  <c r="BZ30"/>
  <c r="BY30"/>
  <c r="AO30"/>
  <c r="CA30"/>
  <c r="BJ30"/>
  <c r="R30"/>
  <c r="CD30"/>
  <c r="AT30"/>
  <c r="AQ30"/>
  <c r="BM30"/>
  <c r="AR30"/>
  <c r="AS30"/>
  <c r="BN30"/>
  <c r="BI30"/>
  <c r="AY30"/>
  <c r="BR30"/>
  <c r="AW30"/>
  <c r="BQ30"/>
  <c r="BA30"/>
  <c r="BX30"/>
  <c r="CC60"/>
  <c r="BR60"/>
  <c r="CA60"/>
  <c r="BB60"/>
  <c r="AX60"/>
  <c r="CG60"/>
  <c r="BN60"/>
  <c r="AR60"/>
  <c r="BV60"/>
  <c r="BK60"/>
  <c r="BL60"/>
  <c r="BJ60"/>
  <c r="AW60"/>
  <c r="BT60"/>
  <c r="CE60"/>
  <c r="CI60"/>
  <c r="AN60"/>
  <c r="Y60" s="1"/>
  <c r="CJ60"/>
  <c r="AO60"/>
  <c r="R60"/>
  <c r="CF60"/>
  <c r="BS60"/>
  <c r="BO60"/>
  <c r="AT60"/>
  <c r="BP60"/>
  <c r="AP60"/>
  <c r="BX60"/>
  <c r="BQ60"/>
  <c r="BU60"/>
  <c r="BI60"/>
  <c r="BM60"/>
  <c r="BE60"/>
  <c r="CB60"/>
  <c r="AY60"/>
  <c r="BF60"/>
  <c r="BH60"/>
  <c r="X60"/>
  <c r="Z60" s="1"/>
  <c r="AQ60"/>
  <c r="CD60"/>
  <c r="CH60"/>
  <c r="BA60"/>
  <c r="BC60"/>
  <c r="AS60"/>
  <c r="AV60"/>
  <c r="BD60"/>
  <c r="BY60"/>
  <c r="BG60"/>
  <c r="BW60"/>
  <c r="AU60"/>
  <c r="AZ60"/>
  <c r="BZ60"/>
  <c r="AB106"/>
  <c r="AA106"/>
  <c r="AA17"/>
  <c r="Z17"/>
  <c r="AB83"/>
  <c r="AA83"/>
  <c r="AA88"/>
  <c r="AB88"/>
  <c r="AA46"/>
  <c r="AB46"/>
  <c r="AO66"/>
  <c r="BY66"/>
  <c r="AQ66"/>
  <c r="AS66"/>
  <c r="CG66"/>
  <c r="AX66"/>
  <c r="X66"/>
  <c r="Z66" s="1"/>
  <c r="BP66"/>
  <c r="BW66"/>
  <c r="AP66"/>
  <c r="BD66"/>
  <c r="BE66"/>
  <c r="CE66"/>
  <c r="BU66"/>
  <c r="BJ66"/>
  <c r="BX66"/>
  <c r="BT66"/>
  <c r="AR66"/>
  <c r="CC66"/>
  <c r="CJ66"/>
  <c r="CB66"/>
  <c r="CI66"/>
  <c r="BC66"/>
  <c r="AY66"/>
  <c r="BS66"/>
  <c r="AV66"/>
  <c r="AT66"/>
  <c r="BG66"/>
  <c r="AZ66"/>
  <c r="AW66"/>
  <c r="BV66"/>
  <c r="AN66"/>
  <c r="Y66" s="1"/>
  <c r="CF66"/>
  <c r="BI66"/>
  <c r="R66"/>
  <c r="BH66"/>
  <c r="BL66"/>
  <c r="CA66"/>
  <c r="BF66"/>
  <c r="BZ66"/>
  <c r="BB66"/>
  <c r="BK66"/>
  <c r="BM66"/>
  <c r="BA66"/>
  <c r="AU66"/>
  <c r="BO66"/>
  <c r="BR66"/>
  <c r="CD66"/>
  <c r="CH66"/>
  <c r="BN66"/>
  <c r="BQ66"/>
  <c r="CF48"/>
  <c r="AU48"/>
  <c r="R48"/>
  <c r="BK48"/>
  <c r="BG48"/>
  <c r="X48"/>
  <c r="Z48" s="1"/>
  <c r="BM48"/>
  <c r="AN48"/>
  <c r="Y48" s="1"/>
  <c r="BX48"/>
  <c r="BN48"/>
  <c r="AT48"/>
  <c r="BQ48"/>
  <c r="AZ48"/>
  <c r="BD48"/>
  <c r="CG48"/>
  <c r="BW48"/>
  <c r="CB48"/>
  <c r="BB48"/>
  <c r="AV48"/>
  <c r="BU48"/>
  <c r="BP48"/>
  <c r="BO48"/>
  <c r="BT48"/>
  <c r="AS48"/>
  <c r="AO48"/>
  <c r="CE48"/>
  <c r="AW48"/>
  <c r="CD48"/>
  <c r="CJ48"/>
  <c r="BH48"/>
  <c r="BC48"/>
  <c r="BV48"/>
  <c r="BR48"/>
  <c r="AQ48"/>
  <c r="BI48"/>
  <c r="BE48"/>
  <c r="CC48"/>
  <c r="BJ48"/>
  <c r="BA48"/>
  <c r="CA48"/>
  <c r="BS48"/>
  <c r="AP48"/>
  <c r="AY48"/>
  <c r="CH48"/>
  <c r="CI48"/>
  <c r="AR48"/>
  <c r="BL48"/>
  <c r="BF48"/>
  <c r="AX48"/>
  <c r="BY48"/>
  <c r="BZ48"/>
  <c r="AA95"/>
  <c r="AB95"/>
  <c r="AA44"/>
  <c r="AB44"/>
  <c r="AB55"/>
  <c r="AA55"/>
  <c r="AA90"/>
  <c r="AB90"/>
  <c r="AB109"/>
  <c r="Z109"/>
  <c r="AA19"/>
  <c r="AB19"/>
  <c r="CB97"/>
  <c r="BT97"/>
  <c r="CJ97"/>
  <c r="AV97"/>
  <c r="AP97"/>
  <c r="AY97"/>
  <c r="BR97"/>
  <c r="BG97"/>
  <c r="AS97"/>
  <c r="BQ97"/>
  <c r="CA97"/>
  <c r="BI97"/>
  <c r="AO97"/>
  <c r="AX97"/>
  <c r="BO97"/>
  <c r="BA97"/>
  <c r="CC97"/>
  <c r="BV97"/>
  <c r="BS97"/>
  <c r="CI97"/>
  <c r="AZ97"/>
  <c r="AN97"/>
  <c r="Y97" s="1"/>
  <c r="BL97"/>
  <c r="BF97"/>
  <c r="BP97"/>
  <c r="BC97"/>
  <c r="AT97"/>
  <c r="BN97"/>
  <c r="BH97"/>
  <c r="BU97"/>
  <c r="BK97"/>
  <c r="BZ97"/>
  <c r="AQ97"/>
  <c r="X97"/>
  <c r="Z97" s="1"/>
  <c r="CD97"/>
  <c r="BY97"/>
  <c r="CG97"/>
  <c r="BX97"/>
  <c r="BE97"/>
  <c r="BW97"/>
  <c r="AW97"/>
  <c r="CE97"/>
  <c r="CF97"/>
  <c r="BM97"/>
  <c r="BB97"/>
  <c r="CH97"/>
  <c r="BD97"/>
  <c r="R97"/>
  <c r="AR97"/>
  <c r="BJ97"/>
  <c r="AU97"/>
  <c r="AA65"/>
  <c r="AB65"/>
  <c r="AB101"/>
  <c r="AA101"/>
  <c r="AA66"/>
  <c r="AB66"/>
  <c r="AA85"/>
  <c r="AB85"/>
  <c r="AA42"/>
  <c r="AB42"/>
  <c r="AB23"/>
  <c r="AA23"/>
  <c r="AA102"/>
  <c r="AB102"/>
  <c r="AA110"/>
  <c r="AB110"/>
  <c r="AA24"/>
  <c r="AB24"/>
  <c r="AA67"/>
  <c r="AB67"/>
  <c r="AA22"/>
  <c r="AB22"/>
  <c r="AB94"/>
  <c r="AA94"/>
  <c r="AB49"/>
  <c r="AA49"/>
  <c r="AA91"/>
  <c r="AB91"/>
  <c r="AB47"/>
  <c r="AA47"/>
  <c r="AB13"/>
  <c r="AA13"/>
  <c r="AR105"/>
  <c r="BI105"/>
  <c r="BA105"/>
  <c r="BG105"/>
  <c r="BW105"/>
  <c r="CD105"/>
  <c r="AV105"/>
  <c r="AS105"/>
  <c r="BJ105"/>
  <c r="BS105"/>
  <c r="BV105"/>
  <c r="BO105"/>
  <c r="CG105"/>
  <c r="CH105"/>
  <c r="AY105"/>
  <c r="BH105"/>
  <c r="BU105"/>
  <c r="BT105"/>
  <c r="AT105"/>
  <c r="AO105"/>
  <c r="CE105"/>
  <c r="AU105"/>
  <c r="BM105"/>
  <c r="AP105"/>
  <c r="BL105"/>
  <c r="BK105"/>
  <c r="AQ105"/>
  <c r="CC105"/>
  <c r="BR105"/>
  <c r="X105"/>
  <c r="Z105" s="1"/>
  <c r="BD105"/>
  <c r="BX105"/>
  <c r="AX105"/>
  <c r="AN105"/>
  <c r="Y105" s="1"/>
  <c r="CA105"/>
  <c r="R105"/>
  <c r="AW105"/>
  <c r="BC105"/>
  <c r="CF105"/>
  <c r="CB105"/>
  <c r="BE105"/>
  <c r="AZ105"/>
  <c r="BZ105"/>
  <c r="BN105"/>
  <c r="CJ105"/>
  <c r="BF105"/>
  <c r="CI105"/>
  <c r="BQ105"/>
  <c r="BB105"/>
  <c r="BY105"/>
  <c r="BP105"/>
  <c r="AB89"/>
  <c r="AA89"/>
  <c r="AB100"/>
  <c r="AA100"/>
  <c r="AB62"/>
  <c r="AA62"/>
  <c r="AA16"/>
  <c r="AB16"/>
  <c r="AA74"/>
  <c r="AB74"/>
  <c r="AA64"/>
  <c r="AB64"/>
  <c r="AA18"/>
  <c r="AB18"/>
  <c r="AB35"/>
  <c r="AA35"/>
  <c r="AB78"/>
  <c r="AA78"/>
  <c r="Q22" i="12" l="1"/>
  <c r="V22" s="1"/>
  <c r="AA60" i="13"/>
  <c r="AB60"/>
  <c r="AB30"/>
  <c r="AA30"/>
  <c r="AA48"/>
  <c r="AB48"/>
  <c r="AA97"/>
  <c r="AB97"/>
  <c r="Q19" i="12"/>
  <c r="V23" s="1"/>
  <c r="AB105" i="13"/>
  <c r="AA105"/>
  <c r="Q24" i="12" l="1"/>
  <c r="Q26" s="1"/>
  <c r="Q33" s="1"/>
  <c r="Q20"/>
  <c r="Q34" s="1"/>
  <c r="Q37" l="1"/>
  <c r="Q36"/>
</calcChain>
</file>

<file path=xl/comments1.xml><?xml version="1.0" encoding="utf-8"?>
<comments xmlns="http://schemas.openxmlformats.org/spreadsheetml/2006/main">
  <authors>
    <author>ajp4455</author>
  </authors>
  <commentList>
    <comment ref="A64" authorId="0">
      <text>
        <r>
          <rPr>
            <b/>
            <sz val="9"/>
            <color indexed="81"/>
            <rFont val="Tahoma"/>
            <family val="2"/>
          </rPr>
          <t>ajp4455:</t>
        </r>
        <r>
          <rPr>
            <sz val="9"/>
            <color indexed="81"/>
            <rFont val="Tahoma"/>
            <family val="2"/>
          </rPr>
          <t xml:space="preserve">
This is the utility rate.</t>
        </r>
      </text>
    </comment>
  </commentList>
</comments>
</file>

<file path=xl/comments2.xml><?xml version="1.0" encoding="utf-8"?>
<comments xmlns="http://schemas.openxmlformats.org/spreadsheetml/2006/main">
  <authors>
    <author>Angela Pilant</author>
  </authors>
  <commentList>
    <comment ref="V22" authorId="0">
      <text>
        <r>
          <rPr>
            <b/>
            <sz val="8"/>
            <color indexed="81"/>
            <rFont val="Tahoma"/>
            <family val="2"/>
          </rPr>
          <t>Angela Pilant:</t>
        </r>
        <r>
          <rPr>
            <sz val="8"/>
            <color indexed="81"/>
            <rFont val="Tahoma"/>
            <family val="2"/>
          </rPr>
          <t xml:space="preserve">
Will be hidden and locked</t>
        </r>
      </text>
    </comment>
  </commentList>
</comments>
</file>

<file path=xl/comments3.xml><?xml version="1.0" encoding="utf-8"?>
<comments xmlns="http://schemas.openxmlformats.org/spreadsheetml/2006/main">
  <authors>
    <author>kly0918</author>
  </authors>
  <commentList>
    <comment ref="C1" authorId="0">
      <text>
        <r>
          <rPr>
            <b/>
            <sz val="8"/>
            <color indexed="81"/>
            <rFont val="Tahoma"/>
            <family val="2"/>
          </rPr>
          <t>Update Financial Assumptions with each IRP</t>
        </r>
      </text>
    </comment>
  </commentList>
</comments>
</file>

<file path=xl/comments4.xml><?xml version="1.0" encoding="utf-8"?>
<comments xmlns="http://schemas.openxmlformats.org/spreadsheetml/2006/main">
  <authors>
    <author>kly0918</author>
  </authors>
  <commentList>
    <comment ref="E1" authorId="0">
      <text>
        <r>
          <rPr>
            <b/>
            <sz val="8"/>
            <color indexed="81"/>
            <rFont val="Tahoma"/>
            <family val="2"/>
          </rPr>
          <t>Update Financial Assumptions with each IRP</t>
        </r>
      </text>
    </comment>
  </commentList>
</comments>
</file>

<file path=xl/sharedStrings.xml><?xml version="1.0" encoding="utf-8"?>
<sst xmlns="http://schemas.openxmlformats.org/spreadsheetml/2006/main" count="1223" uniqueCount="489">
  <si>
    <t xml:space="preserve"> </t>
  </si>
  <si>
    <t>Sunday</t>
  </si>
  <si>
    <t>Wednesday</t>
  </si>
  <si>
    <t>Thursday</t>
  </si>
  <si>
    <t>Friday</t>
  </si>
  <si>
    <t>Saturday</t>
  </si>
  <si>
    <t>Project Name:</t>
  </si>
  <si>
    <t>kWh</t>
  </si>
  <si>
    <t>Estimated Energy Savings &amp; Incentive</t>
  </si>
  <si>
    <t>Total Project Cost</t>
  </si>
  <si>
    <t>Project Payback</t>
  </si>
  <si>
    <t>Payback</t>
  </si>
  <si>
    <t>*R.O.I.</t>
  </si>
  <si>
    <t>These are estimated incentives and energy savings based on the proposed lighting completed</t>
  </si>
  <si>
    <t>in the proposed lighting spreadsheet.  Actual savings and incentives may vary due to final installed</t>
  </si>
  <si>
    <t>measures and costs.  Actual energy savings will vary based on building use, hours of operation</t>
  </si>
  <si>
    <t>and energy rates.</t>
  </si>
  <si>
    <t>INCENTIVE &amp; ENERGY SAVINGS REVIEW</t>
  </si>
  <si>
    <t>Controls</t>
  </si>
  <si>
    <t>Proposed</t>
  </si>
  <si>
    <t>Final</t>
  </si>
  <si>
    <t>GS1 - Secondary Non Demand</t>
  </si>
  <si>
    <t>GS1 - Secondary Demand</t>
  </si>
  <si>
    <t>GS1 - Primary Non Demand</t>
  </si>
  <si>
    <t>GS1 - Primary Demand</t>
  </si>
  <si>
    <t>PLEASE SELECT</t>
  </si>
  <si>
    <t>Large Office</t>
  </si>
  <si>
    <t>Large Retail</t>
  </si>
  <si>
    <t>Large School</t>
  </si>
  <si>
    <t>Large Industrial</t>
  </si>
  <si>
    <t>Fast Food Restaurant</t>
  </si>
  <si>
    <t>Full Service Restaurant</t>
  </si>
  <si>
    <t>Grocery &amp; Convenience</t>
  </si>
  <si>
    <t>Warehouse</t>
  </si>
  <si>
    <t>All Other</t>
  </si>
  <si>
    <t>Small Office</t>
  </si>
  <si>
    <t>Small Retail</t>
  </si>
  <si>
    <t>Small School</t>
  </si>
  <si>
    <t>Small Industrial</t>
  </si>
  <si>
    <t>Hotel &amp; Lodging</t>
  </si>
  <si>
    <t>Per Year</t>
  </si>
  <si>
    <t>Location</t>
  </si>
  <si>
    <t>Control Type</t>
  </si>
  <si>
    <t>Wall Mount Occupancy Sensor</t>
  </si>
  <si>
    <t>Ceiling Mount Occupancy Sensor</t>
  </si>
  <si>
    <t xml:space="preserve">Photocell </t>
  </si>
  <si>
    <t>CUSTOMER INFORMATION</t>
  </si>
  <si>
    <t>Account Number</t>
  </si>
  <si>
    <t>Meter Number</t>
  </si>
  <si>
    <t>Please select</t>
  </si>
  <si>
    <t>City</t>
  </si>
  <si>
    <t>State</t>
  </si>
  <si>
    <t>Zip</t>
  </si>
  <si>
    <t>Mailing Address (if different)</t>
  </si>
  <si>
    <t>Title</t>
  </si>
  <si>
    <t>Phone</t>
  </si>
  <si>
    <t>Fax</t>
  </si>
  <si>
    <t>Monday</t>
  </si>
  <si>
    <t>Tuesday</t>
  </si>
  <si>
    <t>Estimated Annual Idaho Power Bill Savings</t>
  </si>
  <si>
    <t>Estimated Idaho Power Incentive</t>
  </si>
  <si>
    <t>Manufacturer</t>
  </si>
  <si>
    <t>Reduced Project Cost</t>
  </si>
  <si>
    <t>Wall switch occupancy sensor</t>
  </si>
  <si>
    <t>Fixture mount occupancy sensor</t>
  </si>
  <si>
    <t>Wall or ceiling mount occupancy sensor</t>
  </si>
  <si>
    <r>
      <t xml:space="preserve">Interior photocell control </t>
    </r>
    <r>
      <rPr>
        <i/>
        <sz val="8"/>
        <color indexed="8"/>
        <rFont val="Calibri"/>
        <family val="2"/>
      </rPr>
      <t>(dimming, step-dim or switching)</t>
    </r>
  </si>
  <si>
    <t>Auto-off time switch or time clock (must be &gt;100 watts)</t>
  </si>
  <si>
    <t>Notes</t>
  </si>
  <si>
    <t>End Use Load Shape</t>
  </si>
  <si>
    <t>Meas Code</t>
  </si>
  <si>
    <t>Measure Name</t>
  </si>
  <si>
    <t>Measure Description</t>
  </si>
  <si>
    <t>Replacing</t>
  </si>
  <si>
    <t>Meas Unit</t>
  </si>
  <si>
    <t>Meas Life</t>
  </si>
  <si>
    <t>NTG</t>
  </si>
  <si>
    <t>Prior Op Hours</t>
  </si>
  <si>
    <t>Retro Op Hours</t>
  </si>
  <si>
    <t>Δ Op Hours</t>
  </si>
  <si>
    <t>Prior kW</t>
  </si>
  <si>
    <t>Retro kW</t>
  </si>
  <si>
    <t>Δ kW</t>
  </si>
  <si>
    <t>Calculated Energy Savings (kWh/yr)</t>
  </si>
  <si>
    <t>Annual Deemed Energy Savings at Meter (kWh/yr)</t>
  </si>
  <si>
    <t>Annual Deemed Energy Savings at Generation (kWh/yr)</t>
  </si>
  <si>
    <t>Savings Source</t>
  </si>
  <si>
    <t>Incentive / Measure Unit</t>
  </si>
  <si>
    <t>Gross Inc Part Cost</t>
  </si>
  <si>
    <t>Admin Cost ($/kWh)</t>
  </si>
  <si>
    <t>Cost Source</t>
  </si>
  <si>
    <t>NPV Part Bill Savings</t>
  </si>
  <si>
    <t>NPV Avoided Costs</t>
  </si>
  <si>
    <t>UC Ratio</t>
  </si>
  <si>
    <t xml:space="preserve"> TRC Ratio</t>
  </si>
  <si>
    <t>Year</t>
  </si>
  <si>
    <t>Lighting</t>
  </si>
  <si>
    <t>Outdoor Lighting</t>
  </si>
  <si>
    <t>WACC (2008 YE After tax)</t>
  </si>
  <si>
    <t>Financial Escalator</t>
  </si>
  <si>
    <t>Summer Line Loss</t>
  </si>
  <si>
    <t>Non Summer Line Loss</t>
  </si>
  <si>
    <t>Enter Starting Year to be analyzed</t>
  </si>
  <si>
    <t>Savings</t>
  </si>
  <si>
    <t>Costs</t>
  </si>
  <si>
    <t>Benefits</t>
  </si>
  <si>
    <t>Benefit/Cost Ratios</t>
  </si>
  <si>
    <t>Avoided Cost by Year</t>
  </si>
  <si>
    <t>Avoided Cost by End Use WITH line losses ($/kWh) 
(Based on 2009 IRP)</t>
  </si>
  <si>
    <t>Commercial</t>
  </si>
  <si>
    <t>Building Type</t>
  </si>
  <si>
    <t>hide</t>
  </si>
  <si>
    <t>Fixture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</si>
  <si>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</si>
  <si>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</si>
  <si>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</si>
  <si>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</si>
  <si>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</si>
  <si>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</si>
  <si>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</si>
  <si>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</si>
  <si>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</si>
  <si>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</si>
  <si>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</si>
  <si>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</si>
  <si>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</si>
  <si>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</si>
  <si>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</si>
  <si>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</si>
  <si>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</si>
  <si>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</si>
  <si>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</si>
  <si>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</si>
  <si>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</si>
  <si>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</si>
  <si>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</si>
  <si>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</si>
  <si>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</si>
  <si>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Project/Facility Name</t>
  </si>
  <si>
    <t>College or University</t>
  </si>
  <si>
    <t>Retail Supermarket</t>
  </si>
  <si>
    <t>Retail Mini-Mart</t>
  </si>
  <si>
    <t>Restaurant</t>
  </si>
  <si>
    <t>Lodging</t>
  </si>
  <si>
    <t>Hospital</t>
  </si>
  <si>
    <t>Other Health/Nursing/Medical Center</t>
  </si>
  <si>
    <t>Exterior</t>
  </si>
  <si>
    <t>Contractor:</t>
  </si>
  <si>
    <t>Supplier:</t>
  </si>
  <si>
    <t>Hours</t>
  </si>
  <si>
    <t>HVAC</t>
  </si>
  <si>
    <t>Avoided Costs with Line Losses</t>
  </si>
  <si>
    <t>Motor</t>
  </si>
  <si>
    <t>Avoided Cost:</t>
  </si>
  <si>
    <t>$/kWh</t>
  </si>
  <si>
    <t>$/kW</t>
  </si>
  <si>
    <t>Office</t>
  </si>
  <si>
    <t xml:space="preserve">SONP </t>
  </si>
  <si>
    <t>SMP</t>
  </si>
  <si>
    <t>SOFP</t>
  </si>
  <si>
    <t>NSMP</t>
  </si>
  <si>
    <t>NSOFP</t>
  </si>
  <si>
    <t>Adj SONP</t>
  </si>
  <si>
    <t>Refrigeration</t>
  </si>
  <si>
    <t>Miscellaneous</t>
  </si>
  <si>
    <t>Cooking</t>
  </si>
  <si>
    <t>‡</t>
  </si>
  <si>
    <t>Agriculture</t>
  </si>
  <si>
    <t>*</t>
  </si>
  <si>
    <t>Residential Load Profile - Idaho Power Demand-Side Management Potential Study.  Nexant, Inc.  2009.</t>
  </si>
  <si>
    <t>End Use</t>
  </si>
  <si>
    <t>Electric Furnace</t>
  </si>
  <si>
    <t>†</t>
  </si>
  <si>
    <t>Electric Room</t>
  </si>
  <si>
    <t>Heat Pump</t>
  </si>
  <si>
    <t>Central AC</t>
  </si>
  <si>
    <t>Room AC</t>
  </si>
  <si>
    <t>Evaporative Cooler</t>
  </si>
  <si>
    <t>Dishwasher</t>
  </si>
  <si>
    <t>Washer</t>
  </si>
  <si>
    <t>Water Heating</t>
  </si>
  <si>
    <t>First Refrigerator</t>
  </si>
  <si>
    <t>Second Refrigerator</t>
  </si>
  <si>
    <t>Freezer</t>
  </si>
  <si>
    <t>Dryer</t>
  </si>
  <si>
    <t>Color TV</t>
  </si>
  <si>
    <t>Plug Load</t>
  </si>
  <si>
    <t>Other Load Shapes developed by Idaho Power</t>
  </si>
  <si>
    <t>Residential</t>
  </si>
  <si>
    <t>Irrigation</t>
  </si>
  <si>
    <t>Holiday Lighting</t>
  </si>
  <si>
    <t>‡ 2004 Idaho Power Integrated Resource Plan, Technical Appendix, page 47-48.</t>
  </si>
  <si>
    <t>*2006 Idaho Power Integrated Resource Plan, Technical Appendix D, page 68.</t>
  </si>
  <si>
    <r>
      <rPr>
        <sz val="10"/>
        <rFont val="Calibri"/>
        <family val="2"/>
      </rPr>
      <t xml:space="preserve">† </t>
    </r>
    <r>
      <rPr>
        <sz val="10"/>
        <rFont val="Arial Narrow"/>
        <family val="2"/>
      </rPr>
      <t>2009 Idaho Power Integrated Resource Plan, Technical Appendix C, page 99</t>
    </r>
  </si>
  <si>
    <t>Total Hours within Time Blocks</t>
  </si>
  <si>
    <t>Summer (Jun 1 - Aug 31)</t>
  </si>
  <si>
    <t>Non Summer (Sep 1 - May 31)</t>
  </si>
  <si>
    <t>Commercial Load Profile - Idaho Power Demand-Side Management Potential Study.  Nexant, Inc.  2009.</t>
  </si>
  <si>
    <t>SONP</t>
  </si>
  <si>
    <t>Total</t>
  </si>
  <si>
    <t>PCT Ratio</t>
  </si>
  <si>
    <t>Years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</si>
  <si>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</si>
  <si>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</si>
  <si>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</si>
  <si>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</si>
  <si>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</si>
  <si>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</si>
  <si>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</si>
  <si>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</si>
  <si>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</si>
  <si>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</si>
  <si>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</si>
  <si>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</si>
  <si>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</si>
  <si>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</si>
  <si>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</si>
  <si>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</si>
  <si>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</si>
  <si>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</si>
  <si>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</si>
  <si>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</si>
  <si>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</si>
  <si>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</si>
  <si>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</si>
  <si>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</si>
  <si>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</si>
  <si>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</si>
  <si>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</si>
  <si>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</si>
  <si>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</si>
  <si>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</si>
  <si>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</si>
  <si>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</si>
  <si>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</si>
  <si>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</si>
  <si>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</si>
  <si>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</si>
  <si>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</si>
  <si>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</si>
  <si>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</si>
  <si>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Line 65</t>
  </si>
  <si>
    <t>Line 66</t>
  </si>
  <si>
    <t>Line 67</t>
  </si>
  <si>
    <t>Line 68</t>
  </si>
  <si>
    <t>Line 69</t>
  </si>
  <si>
    <t>Line 70</t>
  </si>
  <si>
    <t>Line 71</t>
  </si>
  <si>
    <t>Line 72</t>
  </si>
  <si>
    <t>Line 73</t>
  </si>
  <si>
    <t>Line 74</t>
  </si>
  <si>
    <t>Line 75</t>
  </si>
  <si>
    <t>Line 76</t>
  </si>
  <si>
    <t>Line 77</t>
  </si>
  <si>
    <t>Line 78</t>
  </si>
  <si>
    <t>Line 79</t>
  </si>
  <si>
    <t>Line 80</t>
  </si>
  <si>
    <t>Line 81</t>
  </si>
  <si>
    <t>Line 82</t>
  </si>
  <si>
    <t>Line 83</t>
  </si>
  <si>
    <t>Line 84</t>
  </si>
  <si>
    <t>Line 85</t>
  </si>
  <si>
    <t>Line 86</t>
  </si>
  <si>
    <t>Line 87</t>
  </si>
  <si>
    <t>Line 88</t>
  </si>
  <si>
    <t>Line 89</t>
  </si>
  <si>
    <t>Line 90</t>
  </si>
  <si>
    <t>Line 91</t>
  </si>
  <si>
    <t>Line 92</t>
  </si>
  <si>
    <t>Line 93</t>
  </si>
  <si>
    <t>Line 94</t>
  </si>
  <si>
    <t>Line 95</t>
  </si>
  <si>
    <t>Line 96</t>
  </si>
  <si>
    <t>Line 97</t>
  </si>
  <si>
    <t>Line 98</t>
  </si>
  <si>
    <t>Line 99</t>
  </si>
  <si>
    <t>Line 100</t>
  </si>
  <si>
    <t>Dairy</t>
  </si>
  <si>
    <t>Semiconductor</t>
  </si>
  <si>
    <t>Food Processing</t>
  </si>
  <si>
    <t>Pilot Program Project Summary</t>
  </si>
  <si>
    <t>Watts per sq/ft calculation</t>
  </si>
  <si>
    <t>Installed watts per sq/ft</t>
  </si>
  <si>
    <r>
      <t xml:space="preserve">Reduced Project Cost </t>
    </r>
    <r>
      <rPr>
        <i/>
        <sz val="8"/>
        <color indexed="8"/>
        <rFont val="Arial"/>
        <family val="2"/>
      </rPr>
      <t>(After Incentives)</t>
    </r>
  </si>
  <si>
    <t>Estimated Annual Energy Savings</t>
  </si>
  <si>
    <t>Airport</t>
  </si>
  <si>
    <t>Church</t>
  </si>
  <si>
    <t>Industrial/Manufacturing</t>
  </si>
  <si>
    <t>K-12 School</t>
  </si>
  <si>
    <t xml:space="preserve">Medical Office Building </t>
  </si>
  <si>
    <t>Retail</t>
  </si>
  <si>
    <t>Service Stations</t>
  </si>
  <si>
    <t>Auto Dealership</t>
  </si>
  <si>
    <t>Financial Assumptions (from 2011 IRP)</t>
  </si>
  <si>
    <t>Real Rate</t>
  </si>
  <si>
    <t>++</t>
  </si>
  <si>
    <t>++ 2011 Idaho Power Integrated Resource Plan, Technical Appendix C, page 69.</t>
  </si>
  <si>
    <t>SONP  Hrs</t>
  </si>
  <si>
    <t>Commercial Rates (2011 Avg $ per kWh with 2012 rates)</t>
  </si>
  <si>
    <t>GENERAL FACILITY DATA ENTRY</t>
  </si>
  <si>
    <t>Customer Name (Organization)</t>
  </si>
  <si>
    <t>Account Number or Meter Numbers</t>
  </si>
  <si>
    <t>Select Type</t>
  </si>
  <si>
    <t>Facility Address</t>
  </si>
  <si>
    <t>E-mail</t>
  </si>
  <si>
    <t>Own or Lease Facility?</t>
  </si>
  <si>
    <t>If Lease, please enter owner below</t>
  </si>
  <si>
    <t>Own</t>
  </si>
  <si>
    <t>Lease</t>
  </si>
  <si>
    <t>Primary Heat Source</t>
  </si>
  <si>
    <t>Approximate Facility Age</t>
  </si>
  <si>
    <t>Original Architects (if known)</t>
  </si>
  <si>
    <t>Original Engineers (if known)</t>
  </si>
  <si>
    <t>Natural Gas</t>
  </si>
  <si>
    <t>Electric</t>
  </si>
  <si>
    <t>Coal</t>
  </si>
  <si>
    <t>Wood/Biomass</t>
  </si>
  <si>
    <t>Please Select</t>
  </si>
  <si>
    <t>FACILITY OWNERSHIP &amp; DESIGN</t>
  </si>
  <si>
    <t>FACILITY ENERGY AWARENESS</t>
  </si>
  <si>
    <t>Number of Facility Employees</t>
  </si>
  <si>
    <t>Are there any posted goals in the facility (for energy, production, quality, safety)?</t>
  </si>
  <si>
    <t>Does the facility have an ongoing energy management program?</t>
  </si>
  <si>
    <t>Is there a staff person whose duties include energy conservation and/or management?</t>
  </si>
  <si>
    <t>System Lead</t>
  </si>
  <si>
    <t>Name</t>
  </si>
  <si>
    <t>Phone or E-mail</t>
  </si>
  <si>
    <t>Compressed Air</t>
  </si>
  <si>
    <t>List any known prior energy audits below with estimated date</t>
  </si>
  <si>
    <t>List any known prior utility incentive projects with estimated date</t>
  </si>
  <si>
    <t>Yes</t>
  </si>
  <si>
    <t>No</t>
  </si>
  <si>
    <t>Don't Know</t>
  </si>
  <si>
    <t>Describe Seasonal Operation Details Below</t>
  </si>
  <si>
    <t>Average # of Hours of Operation</t>
  </si>
  <si>
    <t>FACILITY OPERATIONS AND SCHEDULE</t>
  </si>
  <si>
    <t>Describe any energy-related issues of special interest or concern to you below</t>
  </si>
  <si>
    <t>Describe any construction or upgrades you are planning in the next 1-2 years below</t>
  </si>
  <si>
    <t>Describe any energy saving operations and/or maintenance procedures currently in place or under consideration</t>
  </si>
  <si>
    <t xml:space="preserve">Idaho Power's Self-Audit Worksheets are designed to assist you in documenting and identifying energy-savings </t>
  </si>
  <si>
    <t>opportunities.  Use the tabs below to navigate through the worksheets. Pop-up notes have been included to help</t>
  </si>
  <si>
    <t>· Fill-in as much data as possible to help Idaho Power optimize your potential solutions</t>
  </si>
  <si>
    <t>Date :</t>
  </si>
  <si>
    <t>ID</t>
  </si>
  <si>
    <t>Make/Model</t>
  </si>
  <si>
    <t xml:space="preserve">Type </t>
  </si>
  <si>
    <t>HP</t>
  </si>
  <si>
    <t>Screw</t>
  </si>
  <si>
    <t>Recip</t>
  </si>
  <si>
    <t>Rotary Vane</t>
  </si>
  <si>
    <t>Other</t>
  </si>
  <si>
    <t>Load/Unload</t>
  </si>
  <si>
    <t>On/Off (recips)</t>
  </si>
  <si>
    <t>VFD</t>
  </si>
  <si>
    <t>Rated Flow (acfm)</t>
  </si>
  <si>
    <t>Rated Pressure (psig)</t>
  </si>
  <si>
    <t>Volume (gal)</t>
  </si>
  <si>
    <t>Before Dryer</t>
  </si>
  <si>
    <t>After Dryer</t>
  </si>
  <si>
    <t>Annual Hours of Operation</t>
  </si>
  <si>
    <t>Estimated Plant Elevation</t>
  </si>
  <si>
    <t>Average Operating Pressure</t>
  </si>
  <si>
    <t>psig</t>
  </si>
  <si>
    <t>hrs/yr</t>
  </si>
  <si>
    <t>ft</t>
  </si>
  <si>
    <t>Dryer Data Table</t>
  </si>
  <si>
    <t>Dryer Type</t>
  </si>
  <si>
    <t>Rated Capacity (acfm)</t>
  </si>
  <si>
    <t>% time</t>
  </si>
  <si>
    <t>% flow</t>
  </si>
  <si>
    <t>Have you leak tested system?</t>
  </si>
  <si>
    <t>If yes, when was last test?</t>
  </si>
  <si>
    <t xml:space="preserve">           Air Demand Profile Tables</t>
  </si>
  <si>
    <t>Describe the typical uses of your compressed air below</t>
  </si>
  <si>
    <t>Additional System Comments</t>
  </si>
  <si>
    <t>Receiver Storage Data Table</t>
  </si>
  <si>
    <t>Do you have integrated heat recovery ?</t>
  </si>
  <si>
    <t>If so describe the system and where the recovered heat is used</t>
  </si>
  <si>
    <t>Profile ID             (see below)</t>
  </si>
  <si>
    <t>Profile ID</t>
  </si>
  <si>
    <t>Indoors</t>
  </si>
  <si>
    <t>Outdoors</t>
  </si>
  <si>
    <t>Non-cycling Refrigerated</t>
  </si>
  <si>
    <t>Cycling Refrigerated</t>
  </si>
  <si>
    <t>Regenerative Dessicant</t>
  </si>
  <si>
    <t>COMPRESSED AIR WORKSHEET</t>
  </si>
  <si>
    <t>REFRIGERATION WORKSHEET</t>
  </si>
  <si>
    <t>Scroll</t>
  </si>
  <si>
    <t>Refrigerant</t>
  </si>
  <si>
    <t>Temp Type</t>
  </si>
  <si>
    <r>
      <t>Low (0</t>
    </r>
    <r>
      <rPr>
        <sz val="11"/>
        <color theme="1"/>
        <rFont val="Calibri"/>
        <family val="2"/>
      </rPr>
      <t>°F and less)</t>
    </r>
  </si>
  <si>
    <t>Med (0-40°F)</t>
  </si>
  <si>
    <t>High (above 40°F)</t>
  </si>
  <si>
    <t>Capacity Control</t>
  </si>
  <si>
    <t>Slide Valve</t>
  </si>
  <si>
    <t>None</t>
  </si>
  <si>
    <t>Air Compressor Data Table</t>
  </si>
  <si>
    <t>Refrigeration Compressor Data Table</t>
  </si>
  <si>
    <t>Compressor/Oil Cooling</t>
  </si>
  <si>
    <t>Fan</t>
  </si>
  <si>
    <t>Water</t>
  </si>
  <si>
    <t>Liquid Injection</t>
  </si>
  <si>
    <t>Thermosiphon</t>
  </si>
  <si>
    <t>Refrigeration Condenser Data Table</t>
  </si>
  <si>
    <t>Air-cooled</t>
  </si>
  <si>
    <t>Water-cooled</t>
  </si>
  <si>
    <t>Evaporative</t>
  </si>
  <si>
    <t>Total Fan HP</t>
  </si>
  <si>
    <t>Average Condensing Temp</t>
  </si>
  <si>
    <t>Fan VFD</t>
  </si>
  <si>
    <t>2-speed Fan</t>
  </si>
  <si>
    <t>Fan/Pump Cycling</t>
  </si>
  <si>
    <t>None of the above</t>
  </si>
  <si>
    <t>Control Strategy</t>
  </si>
  <si>
    <t>Fixed Setpoint</t>
  </si>
  <si>
    <t xml:space="preserve">Floating Head </t>
  </si>
  <si>
    <t>Evaporator Defrost Type</t>
  </si>
  <si>
    <t>Hot Gas</t>
  </si>
  <si>
    <t>Typical Temp. Requirements</t>
  </si>
  <si>
    <t>Temp (deg F)</t>
  </si>
  <si>
    <t>On/Off</t>
  </si>
  <si>
    <t>Evaporator Fan Control Type</t>
  </si>
  <si>
    <t>Fan Cycling</t>
  </si>
  <si>
    <t>Evaporator Defrost Control</t>
  </si>
  <si>
    <t>Two Speed Fans</t>
  </si>
  <si>
    <t xml:space="preserve">VFD </t>
  </si>
  <si>
    <t>Time Schedule</t>
  </si>
  <si>
    <t>Liquid Run Time</t>
  </si>
  <si>
    <t>Do you have underfloor heating?</t>
  </si>
  <si>
    <t>If yes, what type?</t>
  </si>
  <si>
    <t>Glycol</t>
  </si>
  <si>
    <t>Air or Hot Gas</t>
  </si>
  <si>
    <t>Do you have a purger installed?</t>
  </si>
  <si>
    <t>Yes-Manual Control</t>
  </si>
  <si>
    <t>Yes-Automatic</t>
  </si>
  <si>
    <t>Do you employ Floating Suction controls?</t>
  </si>
  <si>
    <t>What type of doors are on your cold spaces?</t>
  </si>
  <si>
    <t>Strip Curtains</t>
  </si>
  <si>
    <t>Fast-acting rollup</t>
  </si>
  <si>
    <t>Fast-acting sliding</t>
  </si>
  <si>
    <t>Standard rollup</t>
  </si>
  <si>
    <t>Standard sliding</t>
  </si>
  <si>
    <t>Additional System Comments/Issues</t>
  </si>
  <si>
    <t>MOTORS WORKSHEET</t>
  </si>
  <si>
    <t>Motor Inventory</t>
  </si>
  <si>
    <t xml:space="preserve">Service Type </t>
  </si>
  <si>
    <t>Material Handling/Conveyor</t>
  </si>
  <si>
    <t>Machine or Tool</t>
  </si>
  <si>
    <t>Grinding/Milling</t>
  </si>
  <si>
    <t>Separation</t>
  </si>
  <si>
    <t xml:space="preserve">Pump </t>
  </si>
  <si>
    <t>Fan/Blower</t>
  </si>
  <si>
    <t>Throttled</t>
  </si>
  <si>
    <t>Outlet Damper</t>
  </si>
  <si>
    <t xml:space="preserve">Inlet Vane </t>
  </si>
  <si>
    <t>Average run hrs/wk</t>
  </si>
  <si>
    <t>Nameplate Motor Efficiency</t>
  </si>
  <si>
    <t>Estimated Average Loading</t>
  </si>
  <si>
    <t>less than 50%</t>
  </si>
  <si>
    <t>Additional Motor Comments/Issues</t>
  </si>
  <si>
    <t>HVAC WORKSHEET</t>
  </si>
  <si>
    <t xml:space="preserve">    · This worksheet allows you to enter air compressor data and assign load profile data if available by entering load profile data                                                                                                                                                                                                 </t>
  </si>
  <si>
    <t xml:space="preserve">   in the lower right, assigning a load profile ID, and entering this profile ID for the associated air compressors.</t>
  </si>
  <si>
    <t>· Note items of specific concern in the Additional System Comments section</t>
  </si>
  <si>
    <t xml:space="preserve">    · This worksheet is tailored for industrial refrigeration rather than commercial refrigeration systems                                                                                                                                                                                                 </t>
  </si>
  <si>
    <t xml:space="preserve">    · Note items of specific concern in the Additional System Comments/Issues section                                                                                                                                                                                                 </t>
  </si>
  <si>
    <t>Motors</t>
  </si>
  <si>
    <t xml:space="preserve">    · This worksheet is intended as a general motor inventory sheet covering significant motors not identified in prior tabs                                                                                                                                                                                                 </t>
  </si>
  <si>
    <t xml:space="preserve">    · List any motors that are not high-efficiency or NEMA premium motors in the Additional Motor Comments/Issues section                                                                                                                                                                                                 </t>
  </si>
  <si>
    <t>© 2013 Idaho Power</t>
  </si>
  <si>
    <t>Once you've completed some or all of the worksheets, please submit to your Idaho Power Customer Representative or</t>
  </si>
  <si>
    <t>Condenser Water Pumps</t>
  </si>
  <si>
    <t>Throttling Valve</t>
  </si>
  <si>
    <t>Bypass</t>
  </si>
  <si>
    <t>Modulating</t>
  </si>
  <si>
    <t>Start/Stop</t>
  </si>
  <si>
    <t>Facility Square Footage</t>
  </si>
  <si>
    <t>guide you through the electronic version of these worksheets.</t>
  </si>
  <si>
    <t>General Facility Info</t>
  </si>
  <si>
    <t>· If possible, type the requested information into the electronic file.  Otherwise you can hand write on the printable worksheets.</t>
  </si>
  <si>
    <t xml:space="preserve">with you on areas of opportunity.  Your customer representative can be found at:  </t>
  </si>
  <si>
    <t>Facility Primary Contact Name</t>
  </si>
  <si>
    <t>Profile ID #1</t>
  </si>
  <si>
    <t>Profile ID #2</t>
  </si>
  <si>
    <t>Profile ID #3</t>
  </si>
  <si>
    <t>Rated MBH</t>
  </si>
  <si>
    <t>Location/Space</t>
  </si>
  <si>
    <t>http://www.idahopower.com/EnergyEfficiency/contact.cfm</t>
  </si>
  <si>
    <t xml:space="preserve">e-mail the completed sheets to customprojects@idahopower.com  and an incentive Program Specialist or Engineer will follow up </t>
  </si>
</sst>
</file>

<file path=xl/styles.xml><?xml version="1.0" encoding="utf-8"?>
<styleSheet xmlns="http://schemas.openxmlformats.org/spreadsheetml/2006/main">
  <numFmts count="1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0.000000"/>
    <numFmt numFmtId="169" formatCode="[$-409]mmmm\ d\,\ yyyy;@"/>
    <numFmt numFmtId="170" formatCode="0.000"/>
    <numFmt numFmtId="171" formatCode="_(* #,##0.000_);_(* \(#,##0.000\);_(* &quot;-&quot;??_);_(@_)"/>
    <numFmt numFmtId="172" formatCode="_(&quot;$&quot;* #,##0.000_);_(&quot;$&quot;* \(#,##0.000\);_(&quot;$&quot;* &quot;-&quot;??_);_(@_)"/>
    <numFmt numFmtId="173" formatCode="[&lt;=9999999]###\-####;\(###\)\ ###\-####"/>
    <numFmt numFmtId="174" formatCode="00000"/>
    <numFmt numFmtId="179" formatCode="000\-000\-0000"/>
  </numFmts>
  <fonts count="7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u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u/>
      <sz val="10"/>
      <color indexed="12"/>
      <name val="Arial"/>
      <family val="2"/>
    </font>
    <font>
      <b/>
      <i/>
      <sz val="12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i/>
      <sz val="8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8"/>
      <color indexed="81"/>
      <name val="Tahoma"/>
      <family val="2"/>
    </font>
    <font>
      <sz val="10"/>
      <name val="Calibri"/>
      <family val="2"/>
    </font>
    <font>
      <sz val="10"/>
      <name val="Arial Narrow"/>
      <family val="2"/>
    </font>
    <font>
      <sz val="8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6600"/>
      <name val="Calibri"/>
      <family val="2"/>
    </font>
    <font>
      <b/>
      <sz val="10"/>
      <color rgb="FFFF0000"/>
      <name val="Arial"/>
      <family val="2"/>
    </font>
    <font>
      <sz val="11"/>
      <color rgb="FF008000"/>
      <name val="Calibri"/>
      <family val="2"/>
      <scheme val="minor"/>
    </font>
    <font>
      <i/>
      <sz val="16"/>
      <color theme="1"/>
      <name val="Arial"/>
      <family val="2"/>
    </font>
    <font>
      <u/>
      <sz val="14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Calibri"/>
      <family val="2"/>
    </font>
    <font>
      <sz val="11"/>
      <color rgb="FF38845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339966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6"/>
      <color rgb="FF00660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66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32" fillId="0" borderId="0" applyFont="0" applyFill="0" applyBorder="0" applyAlignment="0" applyProtection="0"/>
  </cellStyleXfs>
  <cellXfs count="378">
    <xf numFmtId="0" fontId="0" fillId="0" borderId="0" xfId="0"/>
    <xf numFmtId="0" fontId="0" fillId="0" borderId="1" xfId="0" applyBorder="1"/>
    <xf numFmtId="0" fontId="36" fillId="0" borderId="0" xfId="0" applyFont="1"/>
    <xf numFmtId="167" fontId="0" fillId="0" borderId="0" xfId="0" applyNumberFormat="1"/>
    <xf numFmtId="0" fontId="1" fillId="0" borderId="0" xfId="0" applyFont="1"/>
    <xf numFmtId="3" fontId="1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Protection="1">
      <protection hidden="1"/>
    </xf>
    <xf numFmtId="0" fontId="3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0" borderId="3" xfId="0" applyFont="1" applyBorder="1" applyProtection="1">
      <protection hidden="1"/>
    </xf>
    <xf numFmtId="0" fontId="5" fillId="0" borderId="0" xfId="0" applyFont="1" applyProtection="1">
      <protection hidden="1"/>
    </xf>
    <xf numFmtId="0" fontId="36" fillId="0" borderId="4" xfId="0" applyFont="1" applyBorder="1" applyProtection="1">
      <protection hidden="1"/>
    </xf>
    <xf numFmtId="0" fontId="36" fillId="0" borderId="6" xfId="0" applyFont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6" fillId="0" borderId="0" xfId="0" applyFont="1" applyFill="1" applyBorder="1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164" fontId="6" fillId="0" borderId="0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0" fontId="6" fillId="0" borderId="0" xfId="0" applyFont="1" applyBorder="1" applyProtection="1">
      <protection hidden="1"/>
    </xf>
    <xf numFmtId="0" fontId="36" fillId="0" borderId="8" xfId="0" applyFont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36" fillId="0" borderId="9" xfId="0" applyFont="1" applyFill="1" applyBorder="1" applyProtection="1">
      <protection hidden="1"/>
    </xf>
    <xf numFmtId="8" fontId="6" fillId="0" borderId="9" xfId="0" applyNumberFormat="1" applyFont="1" applyFill="1" applyBorder="1" applyAlignment="1" applyProtection="1">
      <alignment horizontal="right"/>
      <protection hidden="1"/>
    </xf>
    <xf numFmtId="0" fontId="6" fillId="0" borderId="9" xfId="0" applyFont="1" applyBorder="1" applyProtection="1">
      <protection hidden="1"/>
    </xf>
    <xf numFmtId="0" fontId="38" fillId="0" borderId="0" xfId="0" applyFont="1" applyProtection="1">
      <protection hidden="1"/>
    </xf>
    <xf numFmtId="0" fontId="39" fillId="0" borderId="0" xfId="0" applyFont="1" applyProtection="1">
      <protection hidden="1"/>
    </xf>
    <xf numFmtId="0" fontId="36" fillId="0" borderId="9" xfId="0" applyFont="1" applyBorder="1" applyProtection="1">
      <protection hidden="1"/>
    </xf>
    <xf numFmtId="0" fontId="36" fillId="0" borderId="0" xfId="0" applyFont="1" applyBorder="1" applyProtection="1">
      <protection hidden="1"/>
    </xf>
    <xf numFmtId="0" fontId="0" fillId="4" borderId="0" xfId="0" applyFill="1"/>
    <xf numFmtId="0" fontId="0" fillId="5" borderId="0" xfId="0" applyFill="1"/>
    <xf numFmtId="0" fontId="0" fillId="5" borderId="0" xfId="0" applyFill="1" applyBorder="1"/>
    <xf numFmtId="0" fontId="18" fillId="0" borderId="0" xfId="0" applyFont="1" applyFill="1" applyBorder="1"/>
    <xf numFmtId="0" fontId="0" fillId="0" borderId="0" xfId="0" applyFill="1"/>
    <xf numFmtId="0" fontId="36" fillId="0" borderId="12" xfId="0" applyFont="1" applyBorder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Protection="1">
      <protection hidden="1"/>
    </xf>
    <xf numFmtId="0" fontId="0" fillId="6" borderId="1" xfId="0" applyFill="1" applyBorder="1"/>
    <xf numFmtId="0" fontId="0" fillId="0" borderId="0" xfId="0" applyBorder="1" applyAlignment="1" applyProtection="1">
      <protection hidden="1"/>
    </xf>
    <xf numFmtId="0" fontId="0" fillId="9" borderId="0" xfId="0" applyFill="1" applyProtection="1">
      <protection hidden="1"/>
    </xf>
    <xf numFmtId="0" fontId="43" fillId="9" borderId="0" xfId="0" applyFont="1" applyFill="1" applyBorder="1" applyAlignment="1" applyProtection="1">
      <alignment readingOrder="1"/>
      <protection hidden="1"/>
    </xf>
    <xf numFmtId="0" fontId="0" fillId="9" borderId="0" xfId="0" applyFill="1" applyBorder="1" applyAlignment="1" applyProtection="1">
      <protection hidden="1"/>
    </xf>
    <xf numFmtId="0" fontId="0" fillId="9" borderId="0" xfId="0" applyFill="1" applyBorder="1" applyProtection="1">
      <protection hidden="1"/>
    </xf>
    <xf numFmtId="0" fontId="42" fillId="9" borderId="0" xfId="0" applyFont="1" applyFill="1" applyProtection="1">
      <protection hidden="1"/>
    </xf>
    <xf numFmtId="0" fontId="34" fillId="9" borderId="0" xfId="0" applyFont="1" applyFill="1" applyBorder="1" applyAlignment="1" applyProtection="1">
      <alignment horizontal="center"/>
      <protection hidden="1"/>
    </xf>
    <xf numFmtId="0" fontId="0" fillId="9" borderId="0" xfId="0" applyFill="1" applyBorder="1" applyAlignment="1" applyProtection="1">
      <alignment horizontal="center"/>
      <protection hidden="1"/>
    </xf>
    <xf numFmtId="0" fontId="16" fillId="9" borderId="0" xfId="0" applyFont="1" applyFill="1" applyBorder="1" applyAlignment="1" applyProtection="1">
      <alignment readingOrder="1"/>
      <protection hidden="1"/>
    </xf>
    <xf numFmtId="0" fontId="17" fillId="9" borderId="0" xfId="0" applyFont="1" applyFill="1" applyBorder="1" applyAlignment="1" applyProtection="1">
      <alignment readingOrder="1"/>
      <protection hidden="1"/>
    </xf>
    <xf numFmtId="0" fontId="17" fillId="9" borderId="0" xfId="0" applyFont="1" applyFill="1" applyBorder="1" applyProtection="1">
      <protection hidden="1"/>
    </xf>
    <xf numFmtId="0" fontId="44" fillId="9" borderId="0" xfId="0" applyFont="1" applyFill="1" applyBorder="1" applyProtection="1">
      <protection hidden="1"/>
    </xf>
    <xf numFmtId="0" fontId="45" fillId="9" borderId="0" xfId="0" applyFont="1" applyFill="1" applyBorder="1" applyProtection="1">
      <protection hidden="1"/>
    </xf>
    <xf numFmtId="0" fontId="40" fillId="0" borderId="0" xfId="0" applyFont="1" applyFill="1" applyBorder="1"/>
    <xf numFmtId="0" fontId="36" fillId="0" borderId="0" xfId="0" applyFont="1" applyBorder="1" applyAlignment="1" applyProtection="1">
      <protection hidden="1"/>
    </xf>
    <xf numFmtId="0" fontId="22" fillId="0" borderId="17" xfId="6" applyFont="1" applyFill="1" applyBorder="1" applyAlignment="1" applyProtection="1">
      <alignment horizontal="center" vertical="center" wrapText="1"/>
    </xf>
    <xf numFmtId="0" fontId="22" fillId="2" borderId="18" xfId="9" applyFont="1" applyFill="1" applyBorder="1" applyAlignment="1">
      <alignment horizontal="center" vertical="center" wrapText="1"/>
    </xf>
    <xf numFmtId="0" fontId="22" fillId="2" borderId="19" xfId="9" applyFont="1" applyFill="1" applyBorder="1" applyAlignment="1">
      <alignment horizontal="center" vertical="center" wrapText="1"/>
    </xf>
    <xf numFmtId="0" fontId="23" fillId="0" borderId="20" xfId="6" applyFont="1" applyFill="1" applyBorder="1" applyProtection="1"/>
    <xf numFmtId="172" fontId="23" fillId="0" borderId="21" xfId="3" applyNumberFormat="1" applyFont="1" applyBorder="1"/>
    <xf numFmtId="172" fontId="23" fillId="0" borderId="22" xfId="3" applyNumberFormat="1" applyFont="1" applyBorder="1"/>
    <xf numFmtId="10" fontId="40" fillId="0" borderId="0" xfId="0" applyNumberFormat="1" applyFont="1" applyAlignment="1">
      <alignment wrapText="1"/>
    </xf>
    <xf numFmtId="0" fontId="40" fillId="0" borderId="0" xfId="0" applyNumberFormat="1" applyFont="1" applyAlignment="1">
      <alignment wrapText="1"/>
    </xf>
    <xf numFmtId="0" fontId="49" fillId="0" borderId="0" xfId="0" applyFont="1"/>
    <xf numFmtId="0" fontId="40" fillId="0" borderId="0" xfId="0" applyFont="1" applyAlignment="1">
      <alignment wrapText="1"/>
    </xf>
    <xf numFmtId="0" fontId="18" fillId="3" borderId="23" xfId="7" applyFont="1" applyFill="1" applyBorder="1" applyAlignment="1">
      <alignment horizontal="center"/>
    </xf>
    <xf numFmtId="0" fontId="18" fillId="3" borderId="24" xfId="7" applyFont="1" applyFill="1" applyBorder="1" applyAlignment="1">
      <alignment horizontal="center"/>
    </xf>
    <xf numFmtId="0" fontId="18" fillId="3" borderId="25" xfId="7" applyFont="1" applyFill="1" applyBorder="1" applyAlignment="1">
      <alignment horizontal="center"/>
    </xf>
    <xf numFmtId="172" fontId="23" fillId="0" borderId="26" xfId="3" applyNumberFormat="1" applyFont="1" applyBorder="1"/>
    <xf numFmtId="172" fontId="23" fillId="0" borderId="1" xfId="3" applyNumberFormat="1" applyFont="1" applyBorder="1"/>
    <xf numFmtId="172" fontId="23" fillId="0" borderId="1" xfId="3" applyNumberFormat="1" applyFont="1" applyFill="1" applyBorder="1"/>
    <xf numFmtId="0" fontId="40" fillId="0" borderId="1" xfId="0" applyFont="1" applyFill="1" applyBorder="1" applyAlignment="1">
      <alignment wrapText="1"/>
    </xf>
    <xf numFmtId="171" fontId="40" fillId="0" borderId="1" xfId="1" applyNumberFormat="1" applyFont="1" applyFill="1" applyBorder="1" applyAlignment="1">
      <alignment wrapText="1"/>
    </xf>
    <xf numFmtId="43" fontId="40" fillId="0" borderId="1" xfId="1" applyFont="1" applyFill="1" applyBorder="1" applyAlignment="1">
      <alignment wrapText="1"/>
    </xf>
    <xf numFmtId="2" fontId="40" fillId="0" borderId="1" xfId="2" applyNumberFormat="1" applyFont="1" applyFill="1" applyBorder="1" applyAlignment="1">
      <alignment wrapText="1"/>
    </xf>
    <xf numFmtId="0" fontId="35" fillId="9" borderId="0" xfId="0" applyFont="1" applyFill="1" applyProtection="1">
      <protection hidden="1"/>
    </xf>
    <xf numFmtId="44" fontId="40" fillId="0" borderId="0" xfId="2" applyFont="1" applyAlignment="1">
      <alignment wrapText="1"/>
    </xf>
    <xf numFmtId="170" fontId="40" fillId="0" borderId="0" xfId="0" applyNumberFormat="1" applyFont="1" applyAlignment="1">
      <alignment wrapText="1"/>
    </xf>
    <xf numFmtId="4" fontId="40" fillId="0" borderId="0" xfId="0" applyNumberFormat="1" applyFont="1" applyAlignment="1">
      <alignment wrapText="1"/>
    </xf>
    <xf numFmtId="44" fontId="40" fillId="0" borderId="0" xfId="0" applyNumberFormat="1" applyFont="1" applyAlignment="1">
      <alignment wrapText="1"/>
    </xf>
    <xf numFmtId="172" fontId="40" fillId="0" borderId="0" xfId="0" applyNumberFormat="1" applyFont="1" applyAlignment="1">
      <alignment wrapText="1"/>
    </xf>
    <xf numFmtId="0" fontId="40" fillId="10" borderId="1" xfId="0" applyFont="1" applyFill="1" applyBorder="1" applyAlignment="1">
      <alignment wrapText="1"/>
    </xf>
    <xf numFmtId="171" fontId="40" fillId="10" borderId="1" xfId="1" applyNumberFormat="1" applyFont="1" applyFill="1" applyBorder="1" applyAlignment="1">
      <alignment wrapText="1"/>
    </xf>
    <xf numFmtId="43" fontId="40" fillId="10" borderId="1" xfId="1" applyFont="1" applyFill="1" applyBorder="1" applyAlignment="1">
      <alignment wrapText="1"/>
    </xf>
    <xf numFmtId="44" fontId="40" fillId="10" borderId="1" xfId="2" applyNumberFormat="1" applyFont="1" applyFill="1" applyBorder="1" applyAlignment="1">
      <alignment wrapText="1"/>
    </xf>
    <xf numFmtId="172" fontId="40" fillId="10" borderId="1" xfId="2" applyNumberFormat="1" applyFont="1" applyFill="1" applyBorder="1" applyAlignment="1">
      <alignment wrapText="1"/>
    </xf>
    <xf numFmtId="2" fontId="40" fillId="10" borderId="1" xfId="2" applyNumberFormat="1" applyFont="1" applyFill="1" applyBorder="1" applyAlignment="1">
      <alignment wrapText="1"/>
    </xf>
    <xf numFmtId="0" fontId="50" fillId="0" borderId="0" xfId="0" applyFont="1"/>
    <xf numFmtId="0" fontId="37" fillId="9" borderId="0" xfId="0" applyFont="1" applyFill="1" applyBorder="1" applyProtection="1">
      <protection hidden="1"/>
    </xf>
    <xf numFmtId="0" fontId="49" fillId="4" borderId="0" xfId="0" applyFont="1" applyFill="1"/>
    <xf numFmtId="0" fontId="0" fillId="4" borderId="0" xfId="0" applyFill="1" applyProtection="1">
      <protection hidden="1"/>
    </xf>
    <xf numFmtId="0" fontId="15" fillId="4" borderId="0" xfId="0" applyFont="1" applyFill="1" applyBorder="1" applyAlignment="1" applyProtection="1">
      <alignment horizontal="left" indent="1"/>
      <protection hidden="1"/>
    </xf>
    <xf numFmtId="0" fontId="0" fillId="4" borderId="0" xfId="0" applyNumberFormat="1" applyFill="1" applyProtection="1">
      <protection hidden="1"/>
    </xf>
    <xf numFmtId="0" fontId="0" fillId="11" borderId="0" xfId="0" applyFill="1" applyProtection="1">
      <protection hidden="1"/>
    </xf>
    <xf numFmtId="0" fontId="40" fillId="9" borderId="0" xfId="0" applyFont="1" applyFill="1" applyProtection="1">
      <protection hidden="1"/>
    </xf>
    <xf numFmtId="0" fontId="0" fillId="4" borderId="0" xfId="0" applyFill="1" applyAlignment="1" applyProtection="1">
      <alignment horizontal="left" indent="2"/>
      <protection hidden="1"/>
    </xf>
    <xf numFmtId="0" fontId="51" fillId="4" borderId="0" xfId="0" applyFont="1" applyFill="1" applyAlignment="1" applyProtection="1">
      <alignment horizontal="left" indent="4"/>
      <protection hidden="1"/>
    </xf>
    <xf numFmtId="0" fontId="49" fillId="9" borderId="0" xfId="0" applyFont="1" applyFill="1" applyAlignment="1" applyProtection="1">
      <alignment horizontal="left" indent="2"/>
      <protection hidden="1"/>
    </xf>
    <xf numFmtId="0" fontId="37" fillId="9" borderId="0" xfId="0" applyFont="1" applyFill="1" applyAlignment="1" applyProtection="1">
      <alignment horizontal="left"/>
      <protection hidden="1"/>
    </xf>
    <xf numFmtId="0" fontId="36" fillId="9" borderId="0" xfId="0" applyFont="1" applyFill="1" applyProtection="1">
      <protection hidden="1"/>
    </xf>
    <xf numFmtId="0" fontId="36" fillId="9" borderId="0" xfId="0" applyFont="1" applyFill="1" applyAlignment="1" applyProtection="1">
      <alignment horizontal="left" indent="2"/>
      <protection hidden="1"/>
    </xf>
    <xf numFmtId="0" fontId="52" fillId="9" borderId="0" xfId="0" applyFont="1" applyFill="1" applyAlignment="1" applyProtection="1">
      <alignment horizontal="left" indent="4"/>
      <protection hidden="1"/>
    </xf>
    <xf numFmtId="0" fontId="37" fillId="9" borderId="0" xfId="0" applyFont="1" applyFill="1" applyProtection="1">
      <protection hidden="1"/>
    </xf>
    <xf numFmtId="0" fontId="36" fillId="9" borderId="0" xfId="0" applyFont="1" applyFill="1" applyAlignment="1" applyProtection="1">
      <alignment horizontal="left" indent="1"/>
      <protection hidden="1"/>
    </xf>
    <xf numFmtId="0" fontId="10" fillId="9" borderId="0" xfId="0" applyFont="1" applyFill="1" applyAlignment="1" applyProtection="1">
      <alignment horizontal="left"/>
      <protection hidden="1"/>
    </xf>
    <xf numFmtId="0" fontId="53" fillId="9" borderId="0" xfId="0" applyFont="1" applyFill="1" applyProtection="1">
      <protection hidden="1"/>
    </xf>
    <xf numFmtId="0" fontId="12" fillId="9" borderId="0" xfId="0" applyFont="1" applyFill="1" applyBorder="1" applyAlignment="1" applyProtection="1">
      <alignment horizontal="left"/>
      <protection hidden="1"/>
    </xf>
    <xf numFmtId="0" fontId="49" fillId="4" borderId="0" xfId="0" applyFont="1" applyFill="1" applyProtection="1">
      <protection hidden="1"/>
    </xf>
    <xf numFmtId="0" fontId="54" fillId="9" borderId="0" xfId="0" applyFont="1" applyFill="1" applyBorder="1" applyAlignment="1" applyProtection="1">
      <alignment readingOrder="1"/>
      <protection hidden="1"/>
    </xf>
    <xf numFmtId="0" fontId="36" fillId="9" borderId="0" xfId="0" applyFont="1" applyFill="1" applyBorder="1" applyAlignment="1" applyProtection="1">
      <alignment horizontal="left"/>
      <protection hidden="1"/>
    </xf>
    <xf numFmtId="0" fontId="56" fillId="5" borderId="0" xfId="0" applyFont="1" applyFill="1" applyProtection="1">
      <protection hidden="1"/>
    </xf>
    <xf numFmtId="0" fontId="0" fillId="0" borderId="0" xfId="0" applyBorder="1" applyProtection="1"/>
    <xf numFmtId="0" fontId="0" fillId="0" borderId="0" xfId="0" applyProtection="1"/>
    <xf numFmtId="0" fontId="0" fillId="0" borderId="0" xfId="0"/>
    <xf numFmtId="0" fontId="49" fillId="0" borderId="1" xfId="0" applyFont="1" applyBorder="1"/>
    <xf numFmtId="0" fontId="53" fillId="0" borderId="1" xfId="0" applyFont="1" applyFill="1" applyBorder="1" applyAlignment="1">
      <alignment horizontal="center" wrapText="1"/>
    </xf>
    <xf numFmtId="44" fontId="53" fillId="0" borderId="1" xfId="2" applyFont="1" applyFill="1" applyBorder="1" applyAlignment="1">
      <alignment horizontal="center" wrapText="1"/>
    </xf>
    <xf numFmtId="43" fontId="53" fillId="0" borderId="1" xfId="1" applyFont="1" applyFill="1" applyBorder="1" applyAlignment="1">
      <alignment horizontal="center" wrapText="1"/>
    </xf>
    <xf numFmtId="4" fontId="53" fillId="0" borderId="1" xfId="0" applyNumberFormat="1" applyFont="1" applyFill="1" applyBorder="1" applyAlignment="1">
      <alignment horizontal="center" wrapText="1"/>
    </xf>
    <xf numFmtId="170" fontId="53" fillId="0" borderId="1" xfId="0" applyNumberFormat="1" applyFont="1" applyFill="1" applyBorder="1" applyAlignment="1">
      <alignment horizontal="center" wrapText="1"/>
    </xf>
    <xf numFmtId="171" fontId="53" fillId="0" borderId="1" xfId="1" applyNumberFormat="1" applyFont="1" applyFill="1" applyBorder="1" applyAlignment="1">
      <alignment horizontal="center" wrapText="1"/>
    </xf>
    <xf numFmtId="172" fontId="19" fillId="0" borderId="1" xfId="2" applyNumberFormat="1" applyFont="1" applyFill="1" applyBorder="1" applyAlignment="1">
      <alignment horizontal="center" wrapText="1"/>
    </xf>
    <xf numFmtId="44" fontId="53" fillId="0" borderId="1" xfId="0" applyNumberFormat="1" applyFont="1" applyFill="1" applyBorder="1" applyAlignment="1">
      <alignment horizontal="center" wrapText="1"/>
    </xf>
    <xf numFmtId="44" fontId="19" fillId="0" borderId="1" xfId="2" applyFont="1" applyFill="1" applyBorder="1" applyAlignment="1">
      <alignment horizontal="center" wrapText="1"/>
    </xf>
    <xf numFmtId="44" fontId="19" fillId="0" borderId="1" xfId="0" applyNumberFormat="1" applyFont="1" applyFill="1" applyBorder="1" applyAlignment="1">
      <alignment horizontal="center" wrapText="1"/>
    </xf>
    <xf numFmtId="1" fontId="40" fillId="10" borderId="1" xfId="0" applyNumberFormat="1" applyFont="1" applyFill="1" applyBorder="1" applyAlignment="1">
      <alignment wrapText="1"/>
    </xf>
    <xf numFmtId="44" fontId="40" fillId="10" borderId="1" xfId="2" applyFont="1" applyFill="1" applyBorder="1" applyAlignment="1">
      <alignment wrapText="1"/>
    </xf>
    <xf numFmtId="44" fontId="40" fillId="10" borderId="1" xfId="0" applyNumberFormat="1" applyFont="1" applyFill="1" applyBorder="1" applyAlignment="1">
      <alignment wrapText="1"/>
    </xf>
    <xf numFmtId="0" fontId="40" fillId="10" borderId="1" xfId="0" applyFont="1" applyFill="1" applyBorder="1" applyAlignment="1">
      <alignment horizontal="left" wrapText="1"/>
    </xf>
    <xf numFmtId="0" fontId="55" fillId="0" borderId="0" xfId="0" applyFont="1" applyProtection="1">
      <protection hidden="1"/>
    </xf>
    <xf numFmtId="8" fontId="6" fillId="0" borderId="0" xfId="0" applyNumberFormat="1" applyFont="1" applyFill="1" applyBorder="1" applyAlignment="1" applyProtection="1">
      <alignment horizontal="right"/>
      <protection hidden="1"/>
    </xf>
    <xf numFmtId="0" fontId="57" fillId="0" borderId="0" xfId="0" applyFont="1" applyProtection="1"/>
    <xf numFmtId="0" fontId="0" fillId="0" borderId="0" xfId="0" applyFill="1" applyProtection="1"/>
    <xf numFmtId="169" fontId="36" fillId="0" borderId="0" xfId="0" applyNumberFormat="1" applyFont="1" applyAlignment="1" applyProtection="1"/>
    <xf numFmtId="0" fontId="0" fillId="0" borderId="3" xfId="0" applyBorder="1" applyProtection="1"/>
    <xf numFmtId="0" fontId="38" fillId="0" borderId="0" xfId="0" applyFont="1" applyAlignment="1" applyProtection="1">
      <alignment horizontal="left"/>
    </xf>
    <xf numFmtId="0" fontId="0" fillId="0" borderId="12" xfId="0" applyBorder="1" applyProtection="1"/>
    <xf numFmtId="0" fontId="0" fillId="0" borderId="5" xfId="0" applyBorder="1" applyProtection="1"/>
    <xf numFmtId="0" fontId="0" fillId="0" borderId="7" xfId="0" applyBorder="1" applyProtection="1"/>
    <xf numFmtId="166" fontId="58" fillId="0" borderId="0" xfId="0" applyNumberFormat="1" applyFont="1" applyAlignment="1" applyProtection="1">
      <alignment horizontal="right"/>
    </xf>
    <xf numFmtId="0" fontId="0" fillId="0" borderId="9" xfId="0" applyBorder="1" applyProtection="1"/>
    <xf numFmtId="0" fontId="0" fillId="0" borderId="10" xfId="0" applyBorder="1" applyProtection="1"/>
    <xf numFmtId="0" fontId="39" fillId="0" borderId="4" xfId="0" applyFont="1" applyBorder="1" applyAlignment="1" applyProtection="1">
      <alignment horizontal="center"/>
    </xf>
    <xf numFmtId="0" fontId="39" fillId="0" borderId="12" xfId="0" applyFont="1" applyBorder="1" applyAlignment="1" applyProtection="1">
      <alignment horizontal="center"/>
    </xf>
    <xf numFmtId="0" fontId="39" fillId="0" borderId="5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8" xfId="0" applyBorder="1" applyProtection="1"/>
    <xf numFmtId="0" fontId="18" fillId="0" borderId="0" xfId="0" applyFont="1" applyProtection="1"/>
    <xf numFmtId="0" fontId="0" fillId="0" borderId="0" xfId="0"/>
    <xf numFmtId="0" fontId="0" fillId="0" borderId="0" xfId="0" applyProtection="1">
      <protection locked="0"/>
    </xf>
    <xf numFmtId="0" fontId="0" fillId="9" borderId="0" xfId="0" applyFill="1"/>
    <xf numFmtId="0" fontId="0" fillId="0" borderId="0" xfId="0"/>
    <xf numFmtId="0" fontId="41" fillId="9" borderId="0" xfId="0" applyFont="1" applyFill="1"/>
    <xf numFmtId="0" fontId="0" fillId="0" borderId="0" xfId="0"/>
    <xf numFmtId="0" fontId="20" fillId="0" borderId="0" xfId="4" applyFont="1" applyAlignment="1" applyProtection="1">
      <protection locked="0"/>
    </xf>
    <xf numFmtId="14" fontId="37" fillId="0" borderId="11" xfId="0" applyNumberFormat="1" applyFont="1" applyBorder="1" applyAlignment="1" applyProtection="1">
      <protection hidden="1"/>
    </xf>
    <xf numFmtId="14" fontId="37" fillId="0" borderId="16" xfId="0" applyNumberFormat="1" applyFont="1" applyBorder="1" applyAlignment="1" applyProtection="1">
      <protection hidden="1"/>
    </xf>
    <xf numFmtId="14" fontId="41" fillId="0" borderId="0" xfId="0" applyNumberFormat="1" applyFont="1" applyFill="1" applyBorder="1" applyAlignment="1" applyProtection="1">
      <protection hidden="1"/>
    </xf>
    <xf numFmtId="0" fontId="18" fillId="9" borderId="0" xfId="0" applyFont="1" applyFill="1" applyAlignment="1" applyProtection="1">
      <alignment horizontal="center"/>
      <protection hidden="1"/>
    </xf>
    <xf numFmtId="0" fontId="0" fillId="0" borderId="0" xfId="0" applyFill="1" applyBorder="1"/>
    <xf numFmtId="0" fontId="0" fillId="0" borderId="0" xfId="0"/>
    <xf numFmtId="0" fontId="37" fillId="9" borderId="0" xfId="0" applyFont="1" applyFill="1" applyAlignment="1">
      <alignment horizontal="left" indent="1"/>
    </xf>
    <xf numFmtId="0" fontId="36" fillId="9" borderId="0" xfId="0" applyFont="1" applyFill="1"/>
    <xf numFmtId="0" fontId="49" fillId="9" borderId="0" xfId="0" applyFont="1" applyFill="1"/>
    <xf numFmtId="0" fontId="0" fillId="0" borderId="0" xfId="0" applyAlignment="1"/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6" fillId="0" borderId="0" xfId="0" applyFont="1" applyAlignment="1">
      <alignment horizontal="left" indent="2"/>
    </xf>
    <xf numFmtId="0" fontId="59" fillId="0" borderId="0" xfId="0" applyFont="1" applyAlignment="1" applyProtection="1">
      <alignment horizontal="left" indent="1"/>
      <protection hidden="1"/>
    </xf>
    <xf numFmtId="0" fontId="0" fillId="0" borderId="0" xfId="0"/>
    <xf numFmtId="0" fontId="0" fillId="0" borderId="0" xfId="0"/>
    <xf numFmtId="0" fontId="0" fillId="0" borderId="0" xfId="0"/>
    <xf numFmtId="166" fontId="33" fillId="6" borderId="0" xfId="0" applyNumberFormat="1" applyFont="1" applyFill="1" applyProtection="1">
      <protection hidden="1"/>
    </xf>
    <xf numFmtId="0" fontId="43" fillId="9" borderId="0" xfId="0" applyFont="1" applyFill="1" applyBorder="1" applyProtection="1">
      <protection hidden="1"/>
    </xf>
    <xf numFmtId="0" fontId="0" fillId="0" borderId="0" xfId="0"/>
    <xf numFmtId="0" fontId="0" fillId="0" borderId="0" xfId="0"/>
    <xf numFmtId="0" fontId="37" fillId="9" borderId="0" xfId="0" applyFont="1" applyFill="1" applyAlignment="1" applyProtection="1">
      <alignment horizontal="left" indent="1"/>
      <protection hidden="1"/>
    </xf>
    <xf numFmtId="0" fontId="0" fillId="0" borderId="0" xfId="0"/>
    <xf numFmtId="0" fontId="60" fillId="0" borderId="0" xfId="0" applyFont="1"/>
    <xf numFmtId="0" fontId="0" fillId="0" borderId="0" xfId="0"/>
    <xf numFmtId="0" fontId="31" fillId="0" borderId="0" xfId="8" quotePrefix="1" applyFont="1" applyFill="1"/>
    <xf numFmtId="0" fontId="48" fillId="0" borderId="0" xfId="0" applyFont="1"/>
    <xf numFmtId="10" fontId="32" fillId="0" borderId="0" xfId="10" applyNumberFormat="1" applyFont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172" fontId="32" fillId="0" borderId="30" xfId="2" applyNumberFormat="1" applyFont="1" applyFill="1" applyBorder="1"/>
    <xf numFmtId="0" fontId="0" fillId="0" borderId="31" xfId="0" applyFill="1" applyBorder="1"/>
    <xf numFmtId="0" fontId="0" fillId="0" borderId="32" xfId="0" applyFill="1" applyBorder="1"/>
    <xf numFmtId="10" fontId="32" fillId="0" borderId="33" xfId="10" applyNumberFormat="1" applyFont="1" applyFill="1" applyBorder="1"/>
    <xf numFmtId="0" fontId="0" fillId="0" borderId="34" xfId="0" applyFill="1" applyBorder="1"/>
    <xf numFmtId="0" fontId="40" fillId="10" borderId="1" xfId="2" applyNumberFormat="1" applyFont="1" applyFill="1" applyBorder="1" applyAlignment="1">
      <alignment wrapText="1"/>
    </xf>
    <xf numFmtId="0" fontId="0" fillId="5" borderId="0" xfId="0" applyFill="1" applyBorder="1" applyAlignment="1" applyProtection="1">
      <protection hidden="1"/>
    </xf>
    <xf numFmtId="0" fontId="0" fillId="5" borderId="0" xfId="0" applyFill="1" applyBorder="1" applyProtection="1">
      <protection hidden="1"/>
    </xf>
    <xf numFmtId="0" fontId="0" fillId="5" borderId="0" xfId="0" applyFill="1" applyProtection="1">
      <protection hidden="1"/>
    </xf>
    <xf numFmtId="0" fontId="35" fillId="5" borderId="0" xfId="0" applyFont="1" applyFill="1" applyProtection="1">
      <protection hidden="1"/>
    </xf>
    <xf numFmtId="170" fontId="0" fillId="5" borderId="0" xfId="0" applyNumberFormat="1" applyFill="1" applyProtection="1">
      <protection hidden="1"/>
    </xf>
    <xf numFmtId="0" fontId="61" fillId="5" borderId="0" xfId="0" applyFont="1" applyFill="1" applyProtection="1">
      <protection hidden="1"/>
    </xf>
    <xf numFmtId="0" fontId="19" fillId="0" borderId="0" xfId="0" applyFont="1" applyBorder="1" applyAlignment="1" applyProtection="1">
      <protection hidden="1"/>
    </xf>
    <xf numFmtId="0" fontId="0" fillId="11" borderId="13" xfId="0" applyFill="1" applyBorder="1" applyProtection="1">
      <protection hidden="1"/>
    </xf>
    <xf numFmtId="0" fontId="0" fillId="0" borderId="0" xfId="0"/>
    <xf numFmtId="0" fontId="0" fillId="0" borderId="0" xfId="0"/>
    <xf numFmtId="0" fontId="0" fillId="0" borderId="1" xfId="0" applyFill="1" applyBorder="1"/>
    <xf numFmtId="0" fontId="12" fillId="9" borderId="0" xfId="0" applyFont="1" applyFill="1" applyBorder="1" applyAlignment="1" applyProtection="1">
      <protection hidden="1"/>
    </xf>
    <xf numFmtId="0" fontId="12" fillId="9" borderId="14" xfId="0" applyFont="1" applyFill="1" applyBorder="1" applyAlignment="1" applyProtection="1">
      <protection hidden="1"/>
    </xf>
    <xf numFmtId="0" fontId="62" fillId="9" borderId="0" xfId="0" applyFont="1" applyFill="1" applyBorder="1" applyAlignment="1" applyProtection="1">
      <alignment horizontal="center"/>
      <protection hidden="1"/>
    </xf>
    <xf numFmtId="0" fontId="65" fillId="9" borderId="0" xfId="0" applyFont="1" applyFill="1" applyBorder="1" applyAlignment="1" applyProtection="1">
      <alignment readingOrder="1"/>
      <protection hidden="1"/>
    </xf>
    <xf numFmtId="0" fontId="47" fillId="9" borderId="16" xfId="0" applyFont="1" applyFill="1" applyBorder="1" applyProtection="1">
      <protection hidden="1"/>
    </xf>
    <xf numFmtId="0" fontId="62" fillId="9" borderId="16" xfId="0" applyFont="1" applyFill="1" applyBorder="1" applyAlignment="1" applyProtection="1">
      <alignment horizontal="center"/>
      <protection hidden="1"/>
    </xf>
    <xf numFmtId="0" fontId="47" fillId="9" borderId="2" xfId="0" applyFont="1" applyFill="1" applyBorder="1" applyProtection="1">
      <protection hidden="1"/>
    </xf>
    <xf numFmtId="0" fontId="47" fillId="9" borderId="0" xfId="0" applyFont="1" applyFill="1" applyBorder="1" applyAlignment="1" applyProtection="1">
      <alignment horizontal="center"/>
      <protection hidden="1"/>
    </xf>
    <xf numFmtId="0" fontId="65" fillId="9" borderId="0" xfId="0" applyFont="1" applyFill="1" applyBorder="1" applyProtection="1">
      <protection hidden="1"/>
    </xf>
    <xf numFmtId="0" fontId="66" fillId="9" borderId="0" xfId="0" applyFont="1" applyFill="1" applyProtection="1">
      <protection hidden="1"/>
    </xf>
    <xf numFmtId="0" fontId="34" fillId="9" borderId="0" xfId="0" applyFont="1" applyFill="1" applyBorder="1" applyProtection="1">
      <protection hidden="1"/>
    </xf>
    <xf numFmtId="0" fontId="34" fillId="9" borderId="0" xfId="0" applyFont="1" applyFill="1" applyProtection="1">
      <protection hidden="1"/>
    </xf>
    <xf numFmtId="0" fontId="65" fillId="9" borderId="11" xfId="0" applyFont="1" applyFill="1" applyBorder="1" applyProtection="1">
      <protection hidden="1"/>
    </xf>
    <xf numFmtId="0" fontId="62" fillId="9" borderId="16" xfId="0" applyFont="1" applyFill="1" applyBorder="1" applyProtection="1">
      <protection hidden="1"/>
    </xf>
    <xf numFmtId="0" fontId="62" fillId="9" borderId="2" xfId="0" applyFont="1" applyFill="1" applyBorder="1" applyProtection="1">
      <protection hidden="1"/>
    </xf>
    <xf numFmtId="0" fontId="65" fillId="9" borderId="0" xfId="0" applyFont="1" applyFill="1" applyProtection="1">
      <protection hidden="1"/>
    </xf>
    <xf numFmtId="0" fontId="62" fillId="9" borderId="0" xfId="0" applyFont="1" applyFill="1" applyProtection="1">
      <protection hidden="1"/>
    </xf>
    <xf numFmtId="0" fontId="34" fillId="5" borderId="0" xfId="0" applyFont="1" applyFill="1" applyProtection="1">
      <protection hidden="1"/>
    </xf>
    <xf numFmtId="0" fontId="34" fillId="5" borderId="0" xfId="0" applyFont="1" applyFill="1"/>
    <xf numFmtId="0" fontId="34" fillId="0" borderId="0" xfId="0" applyFont="1"/>
    <xf numFmtId="0" fontId="62" fillId="9" borderId="0" xfId="0" applyFont="1" applyFill="1" applyBorder="1" applyProtection="1">
      <protection hidden="1"/>
    </xf>
    <xf numFmtId="0" fontId="34" fillId="5" borderId="0" xfId="0" applyFont="1" applyFill="1" applyProtection="1">
      <protection locked="0" hidden="1"/>
    </xf>
    <xf numFmtId="0" fontId="62" fillId="9" borderId="13" xfId="0" applyFont="1" applyFill="1" applyBorder="1" applyProtection="1">
      <protection hidden="1"/>
    </xf>
    <xf numFmtId="0" fontId="67" fillId="5" borderId="0" xfId="0" applyFont="1" applyFill="1" applyProtection="1">
      <protection hidden="1"/>
    </xf>
    <xf numFmtId="0" fontId="62" fillId="9" borderId="9" xfId="0" applyFont="1" applyFill="1" applyBorder="1" applyProtection="1">
      <protection hidden="1"/>
    </xf>
    <xf numFmtId="0" fontId="65" fillId="9" borderId="9" xfId="0" applyFont="1" applyFill="1" applyBorder="1" applyProtection="1">
      <protection hidden="1"/>
    </xf>
    <xf numFmtId="0" fontId="34" fillId="5" borderId="0" xfId="0" applyFont="1" applyFill="1" applyBorder="1" applyProtection="1">
      <protection hidden="1"/>
    </xf>
    <xf numFmtId="0" fontId="34" fillId="5" borderId="0" xfId="0" applyFont="1" applyFill="1" applyBorder="1"/>
    <xf numFmtId="0" fontId="0" fillId="0" borderId="0" xfId="0"/>
    <xf numFmtId="0" fontId="68" fillId="9" borderId="0" xfId="0" applyFont="1" applyFill="1" applyBorder="1" applyAlignment="1" applyProtection="1">
      <alignment horizontal="left" readingOrder="1"/>
      <protection hidden="1"/>
    </xf>
    <xf numFmtId="14" fontId="37" fillId="0" borderId="0" xfId="0" applyNumberFormat="1" applyFont="1" applyBorder="1" applyAlignment="1" applyProtection="1">
      <protection hidden="1"/>
    </xf>
    <xf numFmtId="0" fontId="34" fillId="0" borderId="1" xfId="0" applyFont="1" applyBorder="1"/>
    <xf numFmtId="0" fontId="34" fillId="0" borderId="1" xfId="0" applyFont="1" applyBorder="1" applyAlignment="1">
      <alignment wrapText="1"/>
    </xf>
    <xf numFmtId="0" fontId="0" fillId="0" borderId="0" xfId="0"/>
    <xf numFmtId="0" fontId="68" fillId="9" borderId="0" xfId="0" applyFont="1" applyFill="1" applyBorder="1" applyAlignment="1" applyProtection="1">
      <alignment readingOrder="1"/>
      <protection hidden="1"/>
    </xf>
    <xf numFmtId="0" fontId="0" fillId="0" borderId="35" xfId="0" applyBorder="1"/>
    <xf numFmtId="0" fontId="69" fillId="0" borderId="1" xfId="0" applyFont="1" applyBorder="1" applyAlignment="1">
      <alignment wrapText="1"/>
    </xf>
    <xf numFmtId="0" fontId="0" fillId="0" borderId="11" xfId="0" applyBorder="1" applyAlignment="1"/>
    <xf numFmtId="0" fontId="34" fillId="0" borderId="11" xfId="0" applyFont="1" applyBorder="1" applyAlignment="1"/>
    <xf numFmtId="0" fontId="34" fillId="0" borderId="1" xfId="0" applyFont="1" applyFill="1" applyBorder="1" applyAlignment="1">
      <alignment wrapText="1"/>
    </xf>
    <xf numFmtId="0" fontId="63" fillId="0" borderId="0" xfId="0" applyFont="1" applyBorder="1" applyAlignment="1" applyProtection="1">
      <protection hidden="1"/>
    </xf>
    <xf numFmtId="14" fontId="37" fillId="0" borderId="2" xfId="0" applyNumberFormat="1" applyFont="1" applyBorder="1" applyAlignment="1" applyProtection="1">
      <protection hidden="1"/>
    </xf>
    <xf numFmtId="0" fontId="68" fillId="9" borderId="0" xfId="0" applyFont="1" applyFill="1" applyBorder="1" applyAlignment="1" applyProtection="1">
      <alignment horizontal="left" readingOrder="1"/>
      <protection hidden="1"/>
    </xf>
    <xf numFmtId="0" fontId="0" fillId="0" borderId="0" xfId="0"/>
    <xf numFmtId="0" fontId="0" fillId="0" borderId="0" xfId="0"/>
    <xf numFmtId="0" fontId="0" fillId="0" borderId="1" xfId="0" applyFill="1" applyBorder="1" applyProtection="1">
      <protection hidden="1"/>
    </xf>
    <xf numFmtId="0" fontId="0" fillId="9" borderId="0" xfId="0" applyFill="1" applyAlignment="1" applyProtection="1">
      <alignment horizontal="right"/>
      <protection hidden="1"/>
    </xf>
    <xf numFmtId="0" fontId="71" fillId="9" borderId="0" xfId="0" applyFont="1" applyFill="1" applyBorder="1" applyAlignment="1" applyProtection="1">
      <alignment readingOrder="1"/>
      <protection hidden="1"/>
    </xf>
    <xf numFmtId="9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36" fillId="9" borderId="0" xfId="0" applyFont="1" applyFill="1" applyBorder="1" applyAlignment="1" applyProtection="1">
      <alignment horizontal="left" indent="2"/>
      <protection hidden="1"/>
    </xf>
    <xf numFmtId="0" fontId="40" fillId="9" borderId="0" xfId="0" applyFont="1" applyFill="1" applyAlignment="1" applyProtection="1">
      <protection hidden="1"/>
    </xf>
    <xf numFmtId="0" fontId="40" fillId="9" borderId="0" xfId="0" applyFont="1" applyFill="1" applyAlignment="1" applyProtection="1">
      <alignment horizontal="left" vertical="center"/>
      <protection hidden="1"/>
    </xf>
    <xf numFmtId="0" fontId="34" fillId="0" borderId="1" xfId="0" applyFont="1" applyBorder="1" applyAlignment="1"/>
    <xf numFmtId="0" fontId="0" fillId="0" borderId="1" xfId="0" applyBorder="1" applyAlignment="1"/>
    <xf numFmtId="0" fontId="46" fillId="0" borderId="0" xfId="0" applyFont="1"/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14" fillId="9" borderId="0" xfId="4" applyFill="1" applyAlignment="1" applyProtection="1">
      <protection hidden="1"/>
    </xf>
    <xf numFmtId="0" fontId="18" fillId="9" borderId="0" xfId="0" applyFont="1" applyFill="1" applyBorder="1" applyAlignment="1" applyProtection="1">
      <alignment horizontal="left" indent="1"/>
      <protection hidden="1"/>
    </xf>
    <xf numFmtId="0" fontId="18" fillId="9" borderId="0" xfId="0" applyFont="1" applyFill="1" applyAlignment="1" applyProtection="1">
      <alignment horizontal="left" indent="1"/>
      <protection hidden="1"/>
    </xf>
    <xf numFmtId="0" fontId="36" fillId="9" borderId="0" xfId="0" applyFont="1" applyFill="1" applyAlignment="1" applyProtection="1">
      <alignment horizontal="left" wrapText="1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8" fillId="9" borderId="0" xfId="0" applyFont="1" applyFill="1" applyBorder="1" applyAlignment="1" applyProtection="1">
      <alignment horizontal="left" readingOrder="1"/>
      <protection hidden="1"/>
    </xf>
    <xf numFmtId="0" fontId="36" fillId="0" borderId="1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6" xfId="0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173" fontId="12" fillId="0" borderId="11" xfId="0" applyNumberFormat="1" applyFont="1" applyFill="1" applyBorder="1" applyAlignment="1" applyProtection="1">
      <alignment horizontal="left"/>
      <protection locked="0"/>
    </xf>
    <xf numFmtId="173" fontId="12" fillId="0" borderId="16" xfId="0" applyNumberFormat="1" applyFont="1" applyFill="1" applyBorder="1" applyAlignment="1" applyProtection="1">
      <alignment horizontal="left"/>
      <protection locked="0"/>
    </xf>
    <xf numFmtId="173" fontId="12" fillId="0" borderId="2" xfId="0" applyNumberFormat="1" applyFont="1" applyFill="1" applyBorder="1" applyAlignment="1" applyProtection="1">
      <alignment horizontal="left"/>
      <protection locked="0"/>
    </xf>
    <xf numFmtId="0" fontId="42" fillId="0" borderId="1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64" fillId="0" borderId="11" xfId="4" applyFont="1" applyFill="1" applyBorder="1" applyAlignment="1" applyProtection="1">
      <alignment horizontal="left"/>
      <protection locked="0"/>
    </xf>
    <xf numFmtId="174" fontId="12" fillId="0" borderId="11" xfId="0" applyNumberFormat="1" applyFont="1" applyFill="1" applyBorder="1" applyAlignment="1" applyProtection="1">
      <alignment horizontal="left"/>
      <protection locked="0"/>
    </xf>
    <xf numFmtId="174" fontId="12" fillId="0" borderId="16" xfId="0" applyNumberFormat="1" applyFont="1" applyFill="1" applyBorder="1" applyAlignment="1" applyProtection="1">
      <alignment horizontal="left"/>
      <protection locked="0"/>
    </xf>
    <xf numFmtId="174" fontId="12" fillId="0" borderId="2" xfId="0" applyNumberFormat="1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 hidden="1"/>
    </xf>
    <xf numFmtId="0" fontId="12" fillId="0" borderId="16" xfId="0" applyFont="1" applyFill="1" applyBorder="1" applyAlignment="1" applyProtection="1">
      <alignment horizontal="left"/>
      <protection locked="0" hidden="1"/>
    </xf>
    <xf numFmtId="0" fontId="12" fillId="0" borderId="2" xfId="0" applyFont="1" applyFill="1" applyBorder="1" applyAlignment="1" applyProtection="1">
      <alignment horizontal="left"/>
      <protection locked="0" hidden="1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49" fontId="12" fillId="0" borderId="16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center"/>
      <protection locked="0"/>
    </xf>
    <xf numFmtId="0" fontId="36" fillId="9" borderId="0" xfId="0" applyFont="1" applyFill="1" applyAlignment="1" applyProtection="1">
      <alignment horizontal="center"/>
      <protection hidden="1"/>
    </xf>
    <xf numFmtId="166" fontId="16" fillId="9" borderId="0" xfId="0" applyNumberFormat="1" applyFont="1" applyFill="1" applyBorder="1" applyAlignment="1" applyProtection="1">
      <alignment horizontal="center"/>
      <protection locked="0"/>
    </xf>
    <xf numFmtId="0" fontId="36" fillId="0" borderId="11" xfId="0" applyFont="1" applyFill="1" applyBorder="1" applyAlignment="1" applyProtection="1">
      <alignment horizontal="center"/>
      <protection locked="0" hidden="1"/>
    </xf>
    <xf numFmtId="0" fontId="36" fillId="0" borderId="2" xfId="0" applyFont="1" applyFill="1" applyBorder="1" applyAlignment="1" applyProtection="1">
      <alignment horizontal="center"/>
      <protection locked="0" hidden="1"/>
    </xf>
    <xf numFmtId="0" fontId="17" fillId="0" borderId="1" xfId="0" applyFont="1" applyFill="1" applyBorder="1" applyAlignment="1" applyProtection="1">
      <alignment horizontal="center" readingOrder="1"/>
      <protection hidden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37" fillId="0" borderId="16" xfId="0" applyNumberFormat="1" applyFont="1" applyBorder="1" applyAlignment="1" applyProtection="1">
      <alignment horizontal="center"/>
      <protection hidden="1"/>
    </xf>
    <xf numFmtId="14" fontId="37" fillId="0" borderId="2" xfId="0" applyNumberFormat="1" applyFont="1" applyBorder="1" applyAlignment="1" applyProtection="1">
      <alignment horizontal="center"/>
      <protection hidden="1"/>
    </xf>
    <xf numFmtId="179" fontId="12" fillId="0" borderId="11" xfId="0" applyNumberFormat="1" applyFont="1" applyFill="1" applyBorder="1" applyAlignment="1" applyProtection="1">
      <alignment horizontal="left"/>
      <protection locked="0"/>
    </xf>
    <xf numFmtId="179" fontId="12" fillId="0" borderId="16" xfId="0" applyNumberFormat="1" applyFont="1" applyFill="1" applyBorder="1" applyAlignment="1" applyProtection="1">
      <alignment horizontal="left"/>
      <protection locked="0"/>
    </xf>
    <xf numFmtId="179" fontId="12" fillId="0" borderId="2" xfId="0" applyNumberFormat="1" applyFont="1" applyFill="1" applyBorder="1" applyAlignment="1" applyProtection="1">
      <alignment horizontal="left"/>
      <protection locked="0"/>
    </xf>
    <xf numFmtId="0" fontId="12" fillId="7" borderId="11" xfId="0" applyFont="1" applyFill="1" applyBorder="1" applyAlignment="1" applyProtection="1">
      <alignment horizontal="center"/>
      <protection locked="0"/>
    </xf>
    <xf numFmtId="0" fontId="12" fillId="7" borderId="16" xfId="0" applyFont="1" applyFill="1" applyBorder="1" applyAlignment="1" applyProtection="1">
      <alignment horizont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 horizontal="left"/>
      <protection hidden="1"/>
    </xf>
    <xf numFmtId="179" fontId="36" fillId="0" borderId="1" xfId="0" applyNumberFormat="1" applyFont="1" applyFill="1" applyBorder="1" applyAlignment="1" applyProtection="1">
      <alignment horizontal="left"/>
      <protection locked="0"/>
    </xf>
    <xf numFmtId="0" fontId="36" fillId="0" borderId="1" xfId="0" applyFont="1" applyFill="1" applyBorder="1" applyAlignment="1" applyProtection="1">
      <alignment horizontal="center"/>
      <protection locked="0"/>
    </xf>
    <xf numFmtId="0" fontId="36" fillId="0" borderId="1" xfId="0" applyFont="1" applyFill="1" applyBorder="1" applyAlignment="1" applyProtection="1">
      <alignment horizontal="center"/>
      <protection hidden="1"/>
    </xf>
    <xf numFmtId="179" fontId="3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65" fillId="9" borderId="0" xfId="0" applyFont="1" applyFill="1" applyAlignment="1" applyProtection="1">
      <alignment horizontal="left"/>
      <protection hidden="1"/>
    </xf>
    <xf numFmtId="0" fontId="0" fillId="0" borderId="31" xfId="0" applyFill="1" applyBorder="1" applyAlignment="1" applyProtection="1">
      <alignment horizontal="left" wrapText="1"/>
      <protection hidden="1"/>
    </xf>
    <xf numFmtId="0" fontId="0" fillId="0" borderId="27" xfId="0" applyFill="1" applyBorder="1" applyAlignment="1" applyProtection="1">
      <alignment horizontal="left" wrapText="1"/>
      <protection hidden="1"/>
    </xf>
    <xf numFmtId="0" fontId="0" fillId="0" borderId="28" xfId="0" applyFill="1" applyBorder="1" applyAlignment="1" applyProtection="1">
      <alignment horizontal="left" wrapText="1"/>
      <protection hidden="1"/>
    </xf>
    <xf numFmtId="0" fontId="0" fillId="0" borderId="32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33" xfId="0" applyFill="1" applyBorder="1" applyAlignment="1" applyProtection="1">
      <alignment horizontal="left" wrapText="1"/>
      <protection hidden="1"/>
    </xf>
    <xf numFmtId="0" fontId="0" fillId="0" borderId="34" xfId="0" applyFill="1" applyBorder="1" applyAlignment="1" applyProtection="1">
      <alignment horizontal="left" wrapText="1"/>
      <protection hidden="1"/>
    </xf>
    <xf numFmtId="0" fontId="0" fillId="0" borderId="29" xfId="0" applyFill="1" applyBorder="1" applyAlignment="1" applyProtection="1">
      <alignment horizontal="left" wrapText="1"/>
      <protection hidden="1"/>
    </xf>
    <xf numFmtId="0" fontId="0" fillId="0" borderId="30" xfId="0" applyFill="1" applyBorder="1" applyAlignment="1" applyProtection="1">
      <alignment horizontal="left" wrapText="1"/>
      <protection hidden="1"/>
    </xf>
    <xf numFmtId="0" fontId="34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7" borderId="11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2" fontId="39" fillId="0" borderId="0" xfId="0" applyNumberFormat="1" applyFont="1" applyAlignment="1" applyProtection="1">
      <alignment horizontal="center"/>
    </xf>
    <xf numFmtId="166" fontId="38" fillId="0" borderId="0" xfId="0" applyNumberFormat="1" applyFont="1" applyAlignment="1" applyProtection="1">
      <alignment horizontal="right"/>
    </xf>
    <xf numFmtId="166" fontId="58" fillId="0" borderId="0" xfId="0" applyNumberFormat="1" applyFont="1" applyAlignment="1" applyProtection="1">
      <alignment horizontal="right"/>
    </xf>
    <xf numFmtId="0" fontId="59" fillId="0" borderId="0" xfId="0" applyFont="1" applyAlignment="1" applyProtection="1">
      <alignment horizontal="center"/>
    </xf>
    <xf numFmtId="0" fontId="46" fillId="8" borderId="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165" fontId="39" fillId="0" borderId="0" xfId="0" applyNumberFormat="1" applyFont="1" applyAlignment="1" applyProtection="1">
      <alignment horizontal="right"/>
    </xf>
    <xf numFmtId="9" fontId="39" fillId="0" borderId="0" xfId="0" applyNumberFormat="1" applyFont="1" applyAlignment="1" applyProtection="1">
      <alignment horizontal="right"/>
    </xf>
    <xf numFmtId="0" fontId="39" fillId="0" borderId="0" xfId="0" applyFont="1" applyBorder="1" applyAlignment="1" applyProtection="1">
      <alignment horizontal="center"/>
    </xf>
    <xf numFmtId="0" fontId="38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center"/>
      <protection hidden="1"/>
    </xf>
    <xf numFmtId="3" fontId="38" fillId="0" borderId="0" xfId="0" applyNumberFormat="1" applyFont="1" applyAlignment="1" applyProtection="1">
      <alignment horizontal="right"/>
    </xf>
    <xf numFmtId="166" fontId="38" fillId="0" borderId="9" xfId="0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34" fillId="0" borderId="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34" fillId="0" borderId="2" xfId="0" applyFont="1" applyBorder="1" applyAlignment="1">
      <alignment horizontal="left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3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</cellXfs>
  <cellStyles count="11">
    <cellStyle name="Comma" xfId="1" builtinId="3"/>
    <cellStyle name="Currency" xfId="2" builtinId="4"/>
    <cellStyle name="Currency 3" xfId="3"/>
    <cellStyle name="Hyperlink" xfId="4" builtinId="8"/>
    <cellStyle name="Normal" xfId="0" builtinId="0"/>
    <cellStyle name="Normal 10" xfId="5"/>
    <cellStyle name="Normal 12" xfId="6"/>
    <cellStyle name="Normal 18" xfId="7"/>
    <cellStyle name="Normal 2" xfId="8"/>
    <cellStyle name="Normal 9" xfId="9"/>
    <cellStyle name="Percent" xfId="10" builtinId="5"/>
  </cellStyles>
  <dxfs count="10">
    <dxf>
      <font>
        <color rgb="FFDDDDDD"/>
        <name val="Cambria"/>
        <scheme val="none"/>
      </font>
    </dxf>
    <dxf>
      <font>
        <color theme="0"/>
      </font>
    </dxf>
    <dxf>
      <font>
        <color rgb="FFFFFFFF"/>
        <name val="Cambria"/>
        <scheme val="none"/>
      </font>
    </dxf>
    <dxf>
      <font>
        <color rgb="FFDDDDDD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0</xdr:row>
      <xdr:rowOff>9525</xdr:rowOff>
    </xdr:from>
    <xdr:to>
      <xdr:col>39</xdr:col>
      <xdr:colOff>962025</xdr:colOff>
      <xdr:row>10</xdr:row>
      <xdr:rowOff>9525</xdr:rowOff>
    </xdr:to>
    <xdr:pic>
      <xdr:nvPicPr>
        <xdr:cNvPr id="147903" name="Picture 1" descr="IP_Letterhead_Color_non-ble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9525"/>
          <a:ext cx="774382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0</xdr:colOff>
      <xdr:row>4</xdr:row>
      <xdr:rowOff>99060</xdr:rowOff>
    </xdr:from>
    <xdr:to>
      <xdr:col>20</xdr:col>
      <xdr:colOff>167640</xdr:colOff>
      <xdr:row>15</xdr:row>
      <xdr:rowOff>7620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708660"/>
          <a:ext cx="3916680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1" i="0" strike="noStrike">
              <a:solidFill>
                <a:srgbClr val="008080"/>
              </a:solidFill>
              <a:latin typeface="Arial"/>
              <a:cs typeface="Arial"/>
            </a:rPr>
            <a:t>Welcome to Idaho Power's</a:t>
          </a:r>
        </a:p>
        <a:p>
          <a:pPr algn="ctr" rtl="0">
            <a:defRPr sz="1000"/>
          </a:pPr>
          <a:r>
            <a:rPr lang="en-US" sz="2400" b="1" i="1" strike="noStrike">
              <a:solidFill>
                <a:srgbClr val="FF9900"/>
              </a:solidFill>
              <a:latin typeface="Arial"/>
              <a:cs typeface="Arial"/>
            </a:rPr>
            <a:t>Commercial</a:t>
          </a:r>
          <a:r>
            <a:rPr lang="en-US" sz="2400" b="1" i="1" strike="noStrike" baseline="0">
              <a:solidFill>
                <a:srgbClr val="FF9900"/>
              </a:solidFill>
              <a:latin typeface="Arial"/>
              <a:cs typeface="Arial"/>
            </a:rPr>
            <a:t> and Industrial Energy Efficiency S</a:t>
          </a:r>
          <a:r>
            <a:rPr lang="en-US" sz="2400" b="1" i="1" strike="noStrike">
              <a:solidFill>
                <a:srgbClr val="FF9900"/>
              </a:solidFill>
              <a:latin typeface="Arial"/>
              <a:cs typeface="Arial"/>
            </a:rPr>
            <a:t>elf-Audit Worksheets</a:t>
          </a:r>
          <a:endParaRPr lang="en-US" sz="1400" b="1" i="0" strike="noStrike">
            <a:solidFill>
              <a:srgbClr val="00808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47625</xdr:colOff>
      <xdr:row>0</xdr:row>
      <xdr:rowOff>28575</xdr:rowOff>
    </xdr:from>
    <xdr:to>
      <xdr:col>38</xdr:col>
      <xdr:colOff>57150</xdr:colOff>
      <xdr:row>4</xdr:row>
      <xdr:rowOff>9525</xdr:rowOff>
    </xdr:to>
    <xdr:pic>
      <xdr:nvPicPr>
        <xdr:cNvPr id="1507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0" y="28575"/>
          <a:ext cx="1476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0</xdr:rowOff>
    </xdr:from>
    <xdr:to>
      <xdr:col>10</xdr:col>
      <xdr:colOff>238125</xdr:colOff>
      <xdr:row>3</xdr:row>
      <xdr:rowOff>0</xdr:rowOff>
    </xdr:to>
    <xdr:pic>
      <xdr:nvPicPr>
        <xdr:cNvPr id="1487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142875"/>
          <a:ext cx="1476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0</xdr:row>
      <xdr:rowOff>66675</xdr:rowOff>
    </xdr:from>
    <xdr:to>
      <xdr:col>21</xdr:col>
      <xdr:colOff>666750</xdr:colOff>
      <xdr:row>2</xdr:row>
      <xdr:rowOff>257175</xdr:rowOff>
    </xdr:to>
    <xdr:pic>
      <xdr:nvPicPr>
        <xdr:cNvPr id="11298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66675"/>
          <a:ext cx="1476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0</xdr:rowOff>
    </xdr:from>
    <xdr:to>
      <xdr:col>10</xdr:col>
      <xdr:colOff>190500</xdr:colOff>
      <xdr:row>3</xdr:row>
      <xdr:rowOff>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0"/>
          <a:ext cx="1476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161925</xdr:colOff>
      <xdr:row>0</xdr:row>
      <xdr:rowOff>0</xdr:rowOff>
    </xdr:from>
    <xdr:to>
      <xdr:col>25</xdr:col>
      <xdr:colOff>200025</xdr:colOff>
      <xdr:row>2</xdr:row>
      <xdr:rowOff>0</xdr:rowOff>
    </xdr:to>
    <xdr:pic>
      <xdr:nvPicPr>
        <xdr:cNvPr id="1497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2325" y="0"/>
          <a:ext cx="12573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666750</xdr:colOff>
      <xdr:row>0</xdr:row>
      <xdr:rowOff>0</xdr:rowOff>
    </xdr:from>
    <xdr:to>
      <xdr:col>10</xdr:col>
      <xdr:colOff>352425</xdr:colOff>
      <xdr:row>3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0"/>
          <a:ext cx="1733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219075</xdr:colOff>
      <xdr:row>0</xdr:row>
      <xdr:rowOff>19050</xdr:rowOff>
    </xdr:from>
    <xdr:to>
      <xdr:col>25</xdr:col>
      <xdr:colOff>66675</xdr:colOff>
      <xdr:row>1</xdr:row>
      <xdr:rowOff>180975</xdr:rowOff>
    </xdr:to>
    <xdr:pic>
      <xdr:nvPicPr>
        <xdr:cNvPr id="1466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19050"/>
          <a:ext cx="10668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666750</xdr:colOff>
      <xdr:row>0</xdr:row>
      <xdr:rowOff>0</xdr:rowOff>
    </xdr:from>
    <xdr:to>
      <xdr:col>9</xdr:col>
      <xdr:colOff>257175</xdr:colOff>
      <xdr:row>3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0"/>
          <a:ext cx="14763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>
          <a:noFill/>
        </a:ln>
      </a:spPr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dahopower.com/EnergyEfficiency/contact.cf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162"/>
  <sheetViews>
    <sheetView showGridLines="0" tabSelected="1" zoomScaleNormal="100" workbookViewId="0">
      <selection activeCell="B28" sqref="B28:AN28"/>
    </sheetView>
  </sheetViews>
  <sheetFormatPr defaultRowHeight="14.4"/>
  <cols>
    <col min="1" max="1" width="2.109375" customWidth="1"/>
    <col min="2" max="2" width="4.5546875" customWidth="1"/>
    <col min="3" max="39" width="2.6640625" customWidth="1"/>
    <col min="40" max="40" width="26.109375" customWidth="1"/>
    <col min="41" max="57" width="2.6640625" customWidth="1"/>
  </cols>
  <sheetData>
    <row r="1" spans="1:78" ht="12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3" spans="1:78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78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</row>
    <row r="5" spans="1:78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91"/>
      <c r="AP5" s="91"/>
      <c r="AQ5" s="91"/>
      <c r="AR5" s="91"/>
      <c r="AS5" s="92"/>
      <c r="AT5" s="91"/>
      <c r="AU5" s="91"/>
      <c r="AV5" s="91"/>
      <c r="AW5" s="91"/>
      <c r="AX5" s="91"/>
      <c r="AY5" s="91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</row>
    <row r="6" spans="1:78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91"/>
      <c r="AP6" s="91"/>
      <c r="AQ6" s="91"/>
      <c r="AR6" s="91"/>
      <c r="AS6" s="92"/>
      <c r="AT6" s="91"/>
      <c r="AU6" s="91"/>
      <c r="AV6" s="91"/>
      <c r="AW6" s="91"/>
      <c r="AX6" s="91"/>
      <c r="AY6" s="91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</row>
    <row r="8" spans="1:78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</row>
    <row r="9" spans="1:78" ht="12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</row>
    <row r="10" spans="1:78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</row>
    <row r="11" spans="1:78" ht="12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</row>
    <row r="12" spans="1:78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91"/>
      <c r="AP12" s="91"/>
      <c r="AQ12" s="91"/>
      <c r="AR12" s="91"/>
      <c r="AS12" s="91"/>
      <c r="AT12" s="91"/>
      <c r="AU12" s="91"/>
      <c r="AV12" s="91"/>
      <c r="AW12" s="93"/>
      <c r="AX12" s="91"/>
      <c r="AY12" s="91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</row>
    <row r="13" spans="1:78" ht="12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69"/>
      <c r="T13" s="8"/>
      <c r="U13" s="8"/>
      <c r="W13" s="8"/>
      <c r="Y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6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</row>
    <row r="15" spans="1:78" ht="3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</row>
    <row r="16" spans="1:78" ht="2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</row>
    <row r="17" spans="1:78" ht="6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</row>
    <row r="18" spans="1:78" ht="13.5" customHeight="1">
      <c r="A18" s="42"/>
      <c r="B18" s="95" t="s">
        <v>339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91"/>
      <c r="AP18" s="91"/>
      <c r="AQ18" s="91"/>
      <c r="AR18" s="91"/>
      <c r="AS18" s="91"/>
      <c r="AT18" s="91"/>
      <c r="AU18" s="91"/>
      <c r="AV18" s="91"/>
      <c r="AW18" s="91"/>
      <c r="AX18" s="96"/>
      <c r="AY18" s="91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</row>
    <row r="19" spans="1:78" ht="15" customHeight="1">
      <c r="A19" s="42"/>
      <c r="B19" s="95" t="s">
        <v>340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91"/>
      <c r="AP19" s="91"/>
      <c r="AQ19" s="91"/>
      <c r="AR19" s="91"/>
      <c r="AS19" s="91"/>
      <c r="AT19" s="91"/>
      <c r="AU19" s="91"/>
      <c r="AV19" s="91"/>
      <c r="AW19" s="91"/>
      <c r="AX19" s="97"/>
      <c r="AY19" s="91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  <row r="20" spans="1:78" ht="15" customHeight="1">
      <c r="A20" s="42"/>
      <c r="B20" s="95" t="s">
        <v>477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  <row r="21" spans="1:78" ht="11.25" customHeight="1">
      <c r="A21" s="42"/>
      <c r="B21" s="98" t="s"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</row>
    <row r="22" spans="1:78" ht="17.25" customHeight="1">
      <c r="A22" s="42"/>
      <c r="B22" s="99" t="s">
        <v>478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</row>
    <row r="23" spans="1:78" ht="15" customHeight="1">
      <c r="A23" s="42"/>
      <c r="B23" s="101" t="s">
        <v>479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</row>
    <row r="24" spans="1:78" ht="15" customHeight="1">
      <c r="A24" s="42"/>
      <c r="B24" s="101" t="s">
        <v>341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</row>
    <row r="25" spans="1:78" ht="6.75" customHeight="1">
      <c r="A25" s="42"/>
      <c r="B25" s="102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</row>
    <row r="26" spans="1:78" ht="6.75" customHeight="1">
      <c r="A26" s="42"/>
      <c r="B26" s="101" t="s">
        <v>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</row>
    <row r="27" spans="1:78" ht="12" customHeight="1">
      <c r="A27" s="42"/>
      <c r="B27" s="99" t="s">
        <v>327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</row>
    <row r="28" spans="1:78" ht="15" customHeight="1">
      <c r="A28" s="42"/>
      <c r="B28" s="266" t="s">
        <v>461</v>
      </c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</row>
    <row r="29" spans="1:78" ht="15" customHeight="1">
      <c r="A29" s="42"/>
      <c r="B29" s="101" t="s">
        <v>462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</row>
    <row r="30" spans="1:78" ht="15" customHeight="1">
      <c r="A30" s="42"/>
      <c r="B30" s="101" t="s">
        <v>463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</row>
    <row r="31" spans="1:78" ht="7.5" customHeight="1">
      <c r="A31" s="45"/>
      <c r="B31" s="25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</row>
    <row r="32" spans="1:78" ht="18.75" customHeight="1">
      <c r="A32" s="42"/>
      <c r="B32" s="103" t="s">
        <v>163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</row>
    <row r="33" spans="1:78" s="172" customFormat="1" ht="15.75" customHeight="1">
      <c r="A33" s="42"/>
      <c r="B33" s="266" t="s">
        <v>464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</row>
    <row r="34" spans="1:78" ht="15" customHeight="1">
      <c r="A34" s="42"/>
      <c r="B34" s="266" t="s">
        <v>465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</row>
    <row r="35" spans="1:78" ht="15" customHeight="1">
      <c r="A35" s="42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</row>
    <row r="36" spans="1:78" ht="15" customHeight="1">
      <c r="A36" s="42"/>
      <c r="B36" s="103" t="s">
        <v>466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</row>
    <row r="37" spans="1:78" ht="15" customHeight="1">
      <c r="A37" s="42"/>
      <c r="B37" s="266" t="s">
        <v>467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</row>
    <row r="38" spans="1:78" ht="15" customHeight="1">
      <c r="A38" s="42"/>
      <c r="B38" s="266" t="s">
        <v>468</v>
      </c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</row>
    <row r="39" spans="1:78" ht="15" customHeight="1">
      <c r="A39" s="42"/>
      <c r="B39" s="10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</row>
    <row r="40" spans="1:78" ht="15" customHeight="1">
      <c r="A40" s="42"/>
      <c r="B40" s="95" t="s">
        <v>470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</row>
    <row r="41" spans="1:78" ht="15" customHeight="1">
      <c r="A41" s="42"/>
      <c r="B41" s="255" t="s">
        <v>488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</row>
    <row r="42" spans="1:78" ht="15" customHeight="1">
      <c r="A42" s="42"/>
      <c r="B42" s="256" t="s">
        <v>480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</row>
    <row r="43" spans="1:78" ht="15" customHeight="1">
      <c r="A43" s="42"/>
      <c r="B43" s="263" t="s">
        <v>487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</row>
    <row r="44" spans="1:78" s="202" customFormat="1" ht="15" customHeight="1">
      <c r="A44" s="42"/>
      <c r="B44" s="10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</row>
    <row r="45" spans="1:78" s="202" customFormat="1" ht="15" customHeight="1">
      <c r="A45" s="42"/>
      <c r="B45" s="10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</row>
    <row r="46" spans="1:78" ht="15" customHeight="1">
      <c r="A46" s="105" t="s">
        <v>0</v>
      </c>
      <c r="B46" s="15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ht="9" hidden="1" customHeight="1">
      <c r="A47" s="42"/>
      <c r="B47" s="15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ht="15" customHeight="1">
      <c r="A48" s="42"/>
      <c r="B48" s="10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s="175" customFormat="1" ht="15" customHeight="1">
      <c r="A49" s="42"/>
      <c r="B49" s="10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</row>
    <row r="50" spans="1:78" ht="15" customHeight="1">
      <c r="A50" s="42"/>
      <c r="B50" s="10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</row>
    <row r="51" spans="1:78" ht="15" customHeight="1">
      <c r="A51" s="42"/>
      <c r="B51" s="104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</row>
    <row r="52" spans="1:78" ht="15" customHeight="1">
      <c r="A52" s="42"/>
      <c r="B52" s="10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</row>
    <row r="53" spans="1:78" ht="15" customHeight="1">
      <c r="A53" s="42"/>
      <c r="B53" s="10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</row>
    <row r="54" spans="1:78" ht="15" customHeight="1">
      <c r="A54" s="42"/>
      <c r="B54" s="104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</row>
    <row r="55" spans="1:78" ht="15" customHeight="1">
      <c r="A55" s="42"/>
      <c r="B55" s="10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</row>
    <row r="56" spans="1:78" ht="15" customHeight="1">
      <c r="A56" s="42"/>
      <c r="B56" s="10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</row>
    <row r="57" spans="1:78" ht="15" customHeight="1">
      <c r="A57" s="105" t="s">
        <v>0</v>
      </c>
      <c r="B57" s="10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</row>
    <row r="58" spans="1:78" ht="15" customHeight="1">
      <c r="A58" s="162"/>
      <c r="B58" s="15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</row>
    <row r="59" spans="1:78" ht="15" hidden="1" customHeight="1">
      <c r="A59" s="42"/>
      <c r="B59" s="10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</row>
    <row r="60" spans="1:78" ht="15" hidden="1" customHeight="1">
      <c r="A60" s="45"/>
      <c r="B60" s="45"/>
      <c r="C60" s="42"/>
      <c r="D60" s="10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1:78" ht="15" hidden="1" customHeight="1">
      <c r="A61" s="45"/>
      <c r="B61" s="107" t="s">
        <v>0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</row>
    <row r="62" spans="1:78" s="152" customFormat="1" ht="15" customHeight="1">
      <c r="A62" s="45"/>
      <c r="B62" s="107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</row>
    <row r="63" spans="1:78" s="64" customFormat="1" ht="15" hidden="1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</row>
    <row r="64" spans="1:78" s="64" customFormat="1" ht="15" hidden="1" customHeight="1">
      <c r="A64" s="265"/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</row>
    <row r="65" spans="1:78" s="64" customFormat="1" ht="9.75" hidden="1" customHeight="1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</row>
    <row r="66" spans="1:78" s="64" customFormat="1" ht="15" customHeight="1">
      <c r="A66" s="163" t="s">
        <v>469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64"/>
      <c r="AB66" s="159"/>
      <c r="AC66" s="164"/>
      <c r="AD66" s="159"/>
      <c r="AE66" s="159"/>
      <c r="AF66" s="164"/>
      <c r="AG66" s="159"/>
      <c r="AH66" s="159"/>
      <c r="AI66" s="159"/>
      <c r="AJ66" s="164"/>
      <c r="AK66" s="159"/>
      <c r="AL66" s="159"/>
      <c r="AM66" s="159"/>
      <c r="AN66" s="159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</row>
    <row r="67" spans="1:78" ht="3.7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</row>
    <row r="68" spans="1:78" ht="12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</row>
    <row r="69" spans="1:78" ht="12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</row>
    <row r="70" spans="1:78" ht="12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</row>
    <row r="71" spans="1:78" ht="12" customHeight="1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</row>
    <row r="72" spans="1:78" ht="12" customHeight="1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</row>
    <row r="73" spans="1:78" ht="12" customHeight="1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</row>
    <row r="74" spans="1:78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</row>
    <row r="75" spans="1:78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</row>
    <row r="76" spans="1:78" ht="12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</row>
    <row r="77" spans="1:78" ht="12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</row>
    <row r="78" spans="1:78" ht="12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</row>
    <row r="79" spans="1:78" ht="12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</row>
    <row r="80" spans="1:78" ht="12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</row>
    <row r="81" spans="1:78" ht="12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</row>
    <row r="82" spans="1:78" ht="12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</row>
    <row r="83" spans="1:78" ht="12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</row>
    <row r="84" spans="1:78" ht="12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</row>
    <row r="85" spans="1:78" ht="12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</row>
    <row r="86" spans="1:78" ht="12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</row>
    <row r="87" spans="1:78" ht="12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</row>
    <row r="88" spans="1:78" ht="12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</row>
    <row r="89" spans="1:78" ht="12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</row>
    <row r="90" spans="1:78" ht="12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</row>
    <row r="91" spans="1:78" ht="12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</row>
    <row r="92" spans="1:78" ht="12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</row>
    <row r="93" spans="1:78" ht="12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</row>
    <row r="94" spans="1:78" ht="12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</row>
    <row r="95" spans="1:78" ht="12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</row>
    <row r="96" spans="1:78" ht="12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</row>
    <row r="97" spans="1:78" ht="12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</row>
    <row r="98" spans="1:78" ht="12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</row>
    <row r="99" spans="1:78" ht="12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</row>
    <row r="100" spans="1:78" ht="12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</row>
    <row r="101" spans="1:78" ht="12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</row>
    <row r="102" spans="1:78" ht="12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</row>
    <row r="103" spans="1:78" ht="12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</row>
    <row r="104" spans="1:78" ht="12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</row>
    <row r="105" spans="1:78" ht="12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</row>
    <row r="106" spans="1:78" ht="12" customHeight="1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</row>
    <row r="107" spans="1:78" ht="12" customHeight="1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</row>
    <row r="108" spans="1:78" ht="12" customHeight="1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</row>
    <row r="109" spans="1:78" ht="12" customHeight="1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</row>
    <row r="110" spans="1:78" ht="12" customHeight="1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</row>
    <row r="111" spans="1:78" ht="12" customHeight="1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</row>
    <row r="112" spans="1:78" ht="12" customHeight="1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</row>
    <row r="113" spans="2:78" ht="12" customHeight="1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</row>
    <row r="114" spans="2:78" ht="12" customHeight="1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</row>
    <row r="115" spans="2:78" ht="12" customHeight="1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</row>
    <row r="116" spans="2:78" ht="12" customHeight="1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</row>
    <row r="117" spans="2:78" ht="12" customHeight="1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</row>
    <row r="118" spans="2:78" ht="12" customHeight="1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</row>
    <row r="119" spans="2:78" ht="12" customHeight="1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</row>
    <row r="120" spans="2:78" ht="12" customHeight="1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</row>
    <row r="121" spans="2:78" ht="12" customHeight="1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</row>
    <row r="122" spans="2:78" ht="12" customHeight="1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</row>
    <row r="123" spans="2:78" ht="12" customHeight="1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</row>
    <row r="124" spans="2:78" ht="12" customHeight="1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</row>
    <row r="125" spans="2:78" ht="12" customHeight="1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</row>
    <row r="126" spans="2:78" ht="12" customHeight="1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</row>
    <row r="127" spans="2:78" ht="12" customHeight="1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</row>
    <row r="128" spans="2:78" ht="12" customHeight="1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</row>
    <row r="129" spans="2:78" ht="12" customHeight="1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</row>
    <row r="130" spans="2:78" ht="12" customHeight="1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</row>
    <row r="131" spans="2:78" ht="12" customHeight="1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</row>
    <row r="132" spans="2:78" ht="12" customHeight="1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</row>
    <row r="133" spans="2:78" ht="12" customHeight="1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</row>
    <row r="134" spans="2:78" ht="12" customHeight="1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</row>
    <row r="135" spans="2:78" ht="12" customHeight="1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</row>
    <row r="136" spans="2:78" ht="12" customHeight="1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</row>
    <row r="137" spans="2:78" ht="12" customHeight="1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</row>
    <row r="138" spans="2:78" ht="12" customHeight="1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</row>
    <row r="139" spans="2:78" ht="12" customHeight="1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</row>
    <row r="140" spans="2:78" ht="12" customHeight="1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</row>
    <row r="141" spans="2:78" ht="12" customHeight="1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</row>
    <row r="142" spans="2:78" ht="12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</row>
    <row r="143" spans="2:78" ht="12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</row>
    <row r="144" spans="2:78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mergeCells count="8">
    <mergeCell ref="A63:AN63"/>
    <mergeCell ref="A64:AN64"/>
    <mergeCell ref="B28:AN28"/>
    <mergeCell ref="B33:AN33"/>
    <mergeCell ref="B34:AN34"/>
    <mergeCell ref="B35:AN35"/>
    <mergeCell ref="B37:AN37"/>
    <mergeCell ref="B38:AN38"/>
  </mergeCells>
  <hyperlinks>
    <hyperlink ref="B43" r:id="rId1"/>
  </hyperlinks>
  <printOptions horizontalCentered="1"/>
  <pageMargins left="0.25" right="0.25" top="0.75" bottom="0.75" header="0.3" footer="0.3"/>
  <pageSetup scale="77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P111"/>
  <sheetViews>
    <sheetView topLeftCell="R7" zoomScale="90" zoomScaleNormal="90" workbookViewId="0">
      <selection activeCell="U18" sqref="U18"/>
    </sheetView>
  </sheetViews>
  <sheetFormatPr defaultColWidth="11.44140625" defaultRowHeight="14.4"/>
  <cols>
    <col min="1" max="3" width="11.44140625" customWidth="1"/>
    <col min="4" max="4" width="11.5546875" customWidth="1"/>
    <col min="5" max="5" width="28" customWidth="1"/>
    <col min="6" max="6" width="27.88671875" customWidth="1"/>
    <col min="7" max="15" width="11.44140625" customWidth="1"/>
    <col min="16" max="16" width="19.6640625" customWidth="1"/>
    <col min="17" max="17" width="20.44140625" customWidth="1"/>
    <col min="18" max="18" width="19.5546875" customWidth="1"/>
    <col min="19" max="19" width="24.44140625" customWidth="1"/>
    <col min="20" max="20" width="11.44140625" customWidth="1"/>
    <col min="21" max="21" width="13.44140625" customWidth="1"/>
    <col min="22" max="24" width="11.44140625" customWidth="1"/>
    <col min="25" max="25" width="34.109375" customWidth="1"/>
    <col min="26" max="94" width="11.44140625" customWidth="1"/>
  </cols>
  <sheetData>
    <row r="1" spans="1:94">
      <c r="A1" s="188" t="s">
        <v>293</v>
      </c>
      <c r="B1" s="184"/>
      <c r="C1" s="185"/>
    </row>
    <row r="2" spans="1:94">
      <c r="A2" s="189" t="s">
        <v>98</v>
      </c>
      <c r="B2" s="160"/>
      <c r="C2" s="190">
        <f>'Avoided Costs and Load Shapes'!E2</f>
        <v>7.0000000000000007E-2</v>
      </c>
    </row>
    <row r="3" spans="1:94">
      <c r="A3" s="189" t="s">
        <v>99</v>
      </c>
      <c r="B3" s="160"/>
      <c r="C3" s="190">
        <f>'Avoided Costs and Load Shapes'!E3</f>
        <v>0.03</v>
      </c>
    </row>
    <row r="4" spans="1:94">
      <c r="A4" s="189" t="s">
        <v>100</v>
      </c>
      <c r="B4" s="160"/>
      <c r="C4" s="190">
        <f>'Avoided Costs and Load Shapes'!E4</f>
        <v>0.13</v>
      </c>
    </row>
    <row r="5" spans="1:94">
      <c r="A5" s="189" t="s">
        <v>101</v>
      </c>
      <c r="B5" s="160"/>
      <c r="C5" s="190">
        <f>'Avoided Costs and Load Shapes'!E5</f>
        <v>0.109</v>
      </c>
    </row>
    <row r="6" spans="1:94">
      <c r="A6" s="189" t="s">
        <v>294</v>
      </c>
      <c r="B6" s="160"/>
      <c r="C6" s="190">
        <f>'Avoided Costs and Load Shapes'!E6</f>
        <v>3.8834951456310662E-2</v>
      </c>
    </row>
    <row r="7" spans="1:94" ht="16.2" thickBot="1">
      <c r="A7" s="191" t="s">
        <v>298</v>
      </c>
      <c r="B7" s="186"/>
      <c r="C7" s="187">
        <v>4.7300000000000002E-2</v>
      </c>
      <c r="D7" s="65"/>
      <c r="E7" s="65"/>
      <c r="F7" s="65"/>
      <c r="G7" s="77"/>
      <c r="H7" s="65"/>
      <c r="I7" s="65"/>
      <c r="J7" s="65"/>
      <c r="K7" s="65"/>
      <c r="L7" s="65"/>
      <c r="M7" s="78"/>
      <c r="N7" s="78"/>
      <c r="O7" s="78"/>
      <c r="P7" s="79"/>
      <c r="Q7" s="79"/>
      <c r="R7" s="79"/>
      <c r="S7" s="79"/>
      <c r="T7" s="77"/>
      <c r="U7" s="80"/>
      <c r="V7" s="81"/>
      <c r="W7" s="80"/>
      <c r="X7" s="77"/>
      <c r="Y7" s="80" t="s">
        <v>0</v>
      </c>
      <c r="Z7" s="80"/>
      <c r="AA7" s="78"/>
      <c r="AB7" s="78"/>
      <c r="AC7" s="65"/>
      <c r="AD7" s="64">
        <v>1</v>
      </c>
      <c r="AE7" s="64">
        <v>2</v>
      </c>
      <c r="AF7" s="64">
        <v>3</v>
      </c>
      <c r="AG7" s="64">
        <v>4</v>
      </c>
      <c r="AH7" s="64">
        <v>5</v>
      </c>
      <c r="AI7" s="64">
        <v>6</v>
      </c>
      <c r="AJ7" s="64">
        <v>7</v>
      </c>
      <c r="AK7" s="64">
        <v>8</v>
      </c>
      <c r="AL7" s="64">
        <v>9</v>
      </c>
      <c r="AM7" s="64">
        <v>10</v>
      </c>
      <c r="AN7" s="64">
        <v>11</v>
      </c>
      <c r="AO7" s="64">
        <v>12</v>
      </c>
      <c r="AP7" s="64">
        <v>13</v>
      </c>
      <c r="AQ7" s="64">
        <v>14</v>
      </c>
      <c r="AR7" s="64">
        <v>15</v>
      </c>
      <c r="AS7" s="64">
        <v>16</v>
      </c>
      <c r="AT7" s="64">
        <v>17</v>
      </c>
      <c r="AU7" s="64">
        <v>18</v>
      </c>
      <c r="AV7" s="64">
        <v>19</v>
      </c>
      <c r="AW7" s="64">
        <v>20</v>
      </c>
      <c r="AX7" s="64">
        <v>21</v>
      </c>
      <c r="AY7" s="64">
        <v>22</v>
      </c>
      <c r="AZ7" s="64">
        <v>23</v>
      </c>
      <c r="BA7" s="64">
        <v>24</v>
      </c>
      <c r="BB7" s="64">
        <v>25</v>
      </c>
      <c r="BC7" s="64">
        <v>26</v>
      </c>
      <c r="BD7" s="64">
        <v>27</v>
      </c>
      <c r="BE7" s="64">
        <v>28</v>
      </c>
      <c r="BF7" s="64">
        <v>29</v>
      </c>
      <c r="BG7" s="64">
        <v>30</v>
      </c>
      <c r="BH7" s="64">
        <v>31</v>
      </c>
      <c r="BI7" s="64">
        <v>32</v>
      </c>
      <c r="BJ7" s="64">
        <v>33</v>
      </c>
      <c r="BK7" s="64">
        <v>34</v>
      </c>
      <c r="BL7" s="64">
        <v>35</v>
      </c>
      <c r="BM7" s="64">
        <v>36</v>
      </c>
      <c r="BN7" s="64">
        <v>37</v>
      </c>
      <c r="BO7" s="64">
        <v>38</v>
      </c>
      <c r="BP7" s="64">
        <v>39</v>
      </c>
      <c r="BQ7" s="64">
        <v>40</v>
      </c>
      <c r="BR7" s="64">
        <v>41</v>
      </c>
      <c r="BS7" s="64">
        <v>42</v>
      </c>
      <c r="BT7" s="64">
        <v>43</v>
      </c>
      <c r="BU7" s="64">
        <v>44</v>
      </c>
      <c r="BV7" s="64">
        <v>45</v>
      </c>
      <c r="BW7" s="64">
        <v>46</v>
      </c>
      <c r="BX7" s="64">
        <v>47</v>
      </c>
      <c r="BY7" s="64">
        <v>48</v>
      </c>
      <c r="BZ7" s="64">
        <v>49</v>
      </c>
      <c r="CA7" s="64">
        <v>50</v>
      </c>
      <c r="CB7" s="64">
        <v>51</v>
      </c>
      <c r="CC7" s="64">
        <v>52</v>
      </c>
      <c r="CD7" s="64">
        <v>53</v>
      </c>
      <c r="CE7" s="64">
        <v>54</v>
      </c>
      <c r="CF7" s="64">
        <v>55</v>
      </c>
      <c r="CG7" s="64">
        <v>56</v>
      </c>
      <c r="CH7" s="64">
        <v>57</v>
      </c>
      <c r="CI7" s="64">
        <v>58</v>
      </c>
      <c r="CJ7" s="64">
        <v>59</v>
      </c>
      <c r="CK7" s="64"/>
      <c r="CL7" s="65"/>
      <c r="CM7" s="65"/>
      <c r="CN7" s="65"/>
      <c r="CO7" s="65"/>
      <c r="CP7" s="65"/>
    </row>
    <row r="8" spans="1:94" ht="61.2" thickBot="1">
      <c r="A8" s="62" t="s">
        <v>102</v>
      </c>
      <c r="B8" s="63">
        <v>2012</v>
      </c>
      <c r="C8" s="65"/>
      <c r="D8" s="65"/>
      <c r="E8" s="65"/>
      <c r="F8" s="65"/>
      <c r="G8" s="77"/>
      <c r="H8" s="65"/>
      <c r="I8" s="65"/>
      <c r="J8" s="65"/>
      <c r="K8" s="65"/>
      <c r="L8" s="65"/>
      <c r="M8" s="78"/>
      <c r="N8" s="78"/>
      <c r="O8" s="78"/>
      <c r="P8" s="78"/>
      <c r="Q8" s="78"/>
      <c r="R8" s="78"/>
      <c r="S8" s="78"/>
      <c r="T8" s="77"/>
      <c r="U8" s="80"/>
      <c r="V8" s="81"/>
      <c r="W8" s="80"/>
      <c r="X8" s="77"/>
      <c r="Y8" s="80"/>
      <c r="Z8" s="80"/>
      <c r="AA8" s="78"/>
      <c r="AB8" s="78"/>
      <c r="AC8" s="65"/>
      <c r="AD8" s="65" t="s">
        <v>111</v>
      </c>
      <c r="AE8" s="65" t="s">
        <v>111</v>
      </c>
      <c r="AF8" s="65" t="s">
        <v>111</v>
      </c>
      <c r="AG8" s="65" t="s">
        <v>111</v>
      </c>
      <c r="AH8" s="65" t="s">
        <v>111</v>
      </c>
      <c r="AI8" s="65" t="s">
        <v>111</v>
      </c>
      <c r="AJ8" s="65" t="s">
        <v>111</v>
      </c>
      <c r="AK8" s="65" t="s">
        <v>111</v>
      </c>
      <c r="AL8" s="65" t="s">
        <v>111</v>
      </c>
      <c r="AM8" s="65" t="s">
        <v>111</v>
      </c>
      <c r="AN8" s="65" t="s">
        <v>111</v>
      </c>
      <c r="AO8" s="65" t="s">
        <v>111</v>
      </c>
      <c r="AP8" s="65" t="s">
        <v>111</v>
      </c>
      <c r="AQ8" s="65" t="s">
        <v>111</v>
      </c>
      <c r="AR8" s="65" t="s">
        <v>111</v>
      </c>
      <c r="AS8" s="65" t="s">
        <v>111</v>
      </c>
      <c r="AT8" s="65" t="s">
        <v>111</v>
      </c>
      <c r="AU8" s="65" t="s">
        <v>111</v>
      </c>
      <c r="AV8" s="65" t="s">
        <v>111</v>
      </c>
      <c r="AW8" s="65" t="s">
        <v>111</v>
      </c>
      <c r="AX8" s="65" t="s">
        <v>111</v>
      </c>
      <c r="AY8" s="65" t="s">
        <v>111</v>
      </c>
      <c r="AZ8" s="65" t="s">
        <v>111</v>
      </c>
      <c r="BA8" s="65" t="s">
        <v>111</v>
      </c>
      <c r="BB8" s="65" t="s">
        <v>111</v>
      </c>
      <c r="BC8" s="65" t="s">
        <v>111</v>
      </c>
      <c r="BD8" s="65" t="s">
        <v>111</v>
      </c>
      <c r="BE8" s="65" t="s">
        <v>111</v>
      </c>
      <c r="BF8" s="65" t="s">
        <v>111</v>
      </c>
      <c r="BG8" s="65" t="s">
        <v>111</v>
      </c>
      <c r="BH8" s="65" t="s">
        <v>111</v>
      </c>
      <c r="BI8" s="65" t="s">
        <v>111</v>
      </c>
      <c r="BJ8" s="65" t="s">
        <v>111</v>
      </c>
      <c r="BK8" s="65" t="s">
        <v>111</v>
      </c>
      <c r="BL8" s="65" t="s">
        <v>111</v>
      </c>
      <c r="BM8" s="65" t="s">
        <v>111</v>
      </c>
      <c r="BN8" s="65" t="s">
        <v>111</v>
      </c>
      <c r="BO8" s="65" t="s">
        <v>111</v>
      </c>
      <c r="BP8" s="65" t="s">
        <v>111</v>
      </c>
      <c r="BQ8" s="65" t="s">
        <v>111</v>
      </c>
      <c r="BR8" s="65" t="s">
        <v>111</v>
      </c>
      <c r="BS8" s="65" t="s">
        <v>111</v>
      </c>
      <c r="BT8" s="65" t="s">
        <v>111</v>
      </c>
      <c r="BU8" s="65" t="s">
        <v>111</v>
      </c>
      <c r="BV8" s="65" t="s">
        <v>111</v>
      </c>
      <c r="BW8" s="65" t="s">
        <v>111</v>
      </c>
      <c r="BX8" s="65" t="s">
        <v>111</v>
      </c>
      <c r="BY8" s="65" t="s">
        <v>111</v>
      </c>
      <c r="BZ8" s="65" t="s">
        <v>111</v>
      </c>
      <c r="CA8" s="65" t="s">
        <v>111</v>
      </c>
      <c r="CB8" s="65" t="s">
        <v>111</v>
      </c>
      <c r="CC8" s="65" t="s">
        <v>111</v>
      </c>
      <c r="CD8" s="65" t="s">
        <v>111</v>
      </c>
      <c r="CE8" s="65" t="s">
        <v>111</v>
      </c>
      <c r="CF8" s="65" t="s">
        <v>111</v>
      </c>
      <c r="CG8" s="65" t="s">
        <v>111</v>
      </c>
      <c r="CH8" s="65" t="s">
        <v>111</v>
      </c>
      <c r="CI8" s="65" t="s">
        <v>111</v>
      </c>
      <c r="CJ8" s="65" t="s">
        <v>111</v>
      </c>
      <c r="CK8" s="65"/>
      <c r="CL8" s="65"/>
      <c r="CM8" s="65"/>
      <c r="CN8" s="65"/>
      <c r="CO8" s="65"/>
      <c r="CP8" s="65"/>
    </row>
    <row r="9" spans="1:94" ht="16.2" thickBot="1">
      <c r="A9" s="65"/>
      <c r="B9" s="65"/>
      <c r="C9" s="65"/>
      <c r="D9" s="65"/>
      <c r="E9" s="65"/>
      <c r="F9" s="65"/>
      <c r="G9" s="77"/>
      <c r="H9" s="65"/>
      <c r="I9" s="65"/>
      <c r="J9" s="65"/>
      <c r="K9" s="65"/>
      <c r="L9" s="65"/>
      <c r="M9" s="78"/>
      <c r="N9" s="78"/>
      <c r="O9" s="78"/>
      <c r="P9" s="78"/>
      <c r="Q9" s="78"/>
      <c r="R9" s="78"/>
      <c r="S9" s="78"/>
      <c r="T9" s="77"/>
      <c r="U9" s="80"/>
      <c r="V9" s="81"/>
      <c r="W9" s="80"/>
      <c r="X9" s="77"/>
      <c r="Y9" s="80"/>
      <c r="Z9" s="80"/>
      <c r="AA9" s="78"/>
      <c r="AB9" s="78"/>
      <c r="AC9" s="65"/>
      <c r="AD9" s="65">
        <v>2002</v>
      </c>
      <c r="AE9" s="65">
        <v>2003</v>
      </c>
      <c r="AF9" s="65">
        <v>2004</v>
      </c>
      <c r="AG9" s="65">
        <v>2005</v>
      </c>
      <c r="AH9" s="65">
        <v>2006</v>
      </c>
      <c r="AI9" s="65">
        <v>2007</v>
      </c>
      <c r="AJ9" s="65">
        <v>2008</v>
      </c>
      <c r="AK9" s="65">
        <v>2009</v>
      </c>
      <c r="AL9" s="65">
        <v>2010</v>
      </c>
      <c r="AM9" s="65">
        <v>2011</v>
      </c>
      <c r="AN9" s="65">
        <v>2012</v>
      </c>
      <c r="AO9" s="65">
        <v>2013</v>
      </c>
      <c r="AP9" s="65">
        <v>2014</v>
      </c>
      <c r="AQ9" s="65">
        <v>2015</v>
      </c>
      <c r="AR9" s="65">
        <v>2016</v>
      </c>
      <c r="AS9" s="65">
        <v>2017</v>
      </c>
      <c r="AT9" s="65">
        <v>2018</v>
      </c>
      <c r="AU9" s="65">
        <v>2019</v>
      </c>
      <c r="AV9" s="65">
        <v>2020</v>
      </c>
      <c r="AW9" s="65">
        <v>2021</v>
      </c>
      <c r="AX9" s="65">
        <v>2022</v>
      </c>
      <c r="AY9" s="65">
        <v>2023</v>
      </c>
      <c r="AZ9" s="65">
        <v>2024</v>
      </c>
      <c r="BA9" s="65">
        <v>2025</v>
      </c>
      <c r="BB9" s="65">
        <v>2026</v>
      </c>
      <c r="BC9" s="65">
        <v>2027</v>
      </c>
      <c r="BD9" s="65">
        <v>2028</v>
      </c>
      <c r="BE9" s="65">
        <v>2029</v>
      </c>
      <c r="BF9" s="65">
        <v>2030</v>
      </c>
      <c r="BG9" s="65">
        <v>2031</v>
      </c>
      <c r="BH9" s="65">
        <v>2032</v>
      </c>
      <c r="BI9" s="65">
        <v>2033</v>
      </c>
      <c r="BJ9" s="65">
        <v>2034</v>
      </c>
      <c r="BK9" s="65">
        <v>2035</v>
      </c>
      <c r="BL9" s="65">
        <v>2036</v>
      </c>
      <c r="BM9" s="65">
        <v>2037</v>
      </c>
      <c r="BN9" s="65">
        <v>2038</v>
      </c>
      <c r="BO9" s="65">
        <v>2039</v>
      </c>
      <c r="BP9" s="65">
        <v>2040</v>
      </c>
      <c r="BQ9" s="65">
        <v>2041</v>
      </c>
      <c r="BR9" s="65">
        <v>2042</v>
      </c>
      <c r="BS9" s="65">
        <v>2043</v>
      </c>
      <c r="BT9" s="65">
        <v>2044</v>
      </c>
      <c r="BU9" s="65">
        <v>2045</v>
      </c>
      <c r="BV9" s="65">
        <v>2046</v>
      </c>
      <c r="BW9" s="65">
        <v>2047</v>
      </c>
      <c r="BX9" s="65">
        <v>2048</v>
      </c>
      <c r="BY9" s="65">
        <v>2049</v>
      </c>
      <c r="BZ9" s="65">
        <v>2050</v>
      </c>
      <c r="CA9" s="65">
        <v>2051</v>
      </c>
      <c r="CB9" s="65">
        <v>2052</v>
      </c>
      <c r="CC9" s="65">
        <v>2053</v>
      </c>
      <c r="CD9" s="65">
        <v>2054</v>
      </c>
      <c r="CE9" s="65">
        <v>2055</v>
      </c>
      <c r="CF9" s="65">
        <v>2056</v>
      </c>
      <c r="CG9" s="65">
        <v>2057</v>
      </c>
      <c r="CH9" s="65">
        <v>2058</v>
      </c>
      <c r="CI9" s="65">
        <v>2059</v>
      </c>
      <c r="CJ9" s="65">
        <v>2060</v>
      </c>
      <c r="CK9" s="65"/>
      <c r="CL9" s="65"/>
      <c r="CM9" s="65"/>
      <c r="CN9" s="371" t="s">
        <v>108</v>
      </c>
      <c r="CO9" s="372"/>
      <c r="CP9" s="373"/>
    </row>
    <row r="10" spans="1:94" ht="16.2" thickBot="1">
      <c r="A10" s="115"/>
      <c r="B10" s="115"/>
      <c r="C10" s="374"/>
      <c r="D10" s="374"/>
      <c r="E10" s="374"/>
      <c r="F10" s="374"/>
      <c r="G10" s="374"/>
      <c r="H10" s="374"/>
      <c r="I10" s="374"/>
      <c r="J10" s="374" t="s">
        <v>103</v>
      </c>
      <c r="K10" s="374"/>
      <c r="L10" s="374"/>
      <c r="M10" s="374"/>
      <c r="N10" s="374"/>
      <c r="O10" s="374"/>
      <c r="P10" s="374"/>
      <c r="Q10" s="374"/>
      <c r="R10" s="374"/>
      <c r="S10" s="374"/>
      <c r="T10" s="374" t="s">
        <v>104</v>
      </c>
      <c r="U10" s="375"/>
      <c r="V10" s="375"/>
      <c r="W10" s="375"/>
      <c r="X10" s="374" t="s">
        <v>105</v>
      </c>
      <c r="Y10" s="374"/>
      <c r="Z10" s="374" t="s">
        <v>106</v>
      </c>
      <c r="AA10" s="375"/>
      <c r="AB10" s="375"/>
      <c r="AC10" s="65"/>
      <c r="AD10" s="66" t="s">
        <v>107</v>
      </c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8"/>
      <c r="CK10" s="65"/>
      <c r="CL10" s="65"/>
      <c r="CM10" s="65"/>
      <c r="CN10" s="371" t="s">
        <v>109</v>
      </c>
      <c r="CO10" s="372"/>
      <c r="CP10" s="373"/>
    </row>
    <row r="11" spans="1:94" ht="59.25" customHeight="1" thickBot="1">
      <c r="A11" s="72" t="s">
        <v>68</v>
      </c>
      <c r="B11" s="116" t="s">
        <v>69</v>
      </c>
      <c r="C11" s="116" t="s">
        <v>70</v>
      </c>
      <c r="D11" s="116" t="s">
        <v>71</v>
      </c>
      <c r="E11" s="116" t="s">
        <v>72</v>
      </c>
      <c r="F11" s="116" t="s">
        <v>73</v>
      </c>
      <c r="G11" s="117" t="s">
        <v>74</v>
      </c>
      <c r="H11" s="116" t="s">
        <v>75</v>
      </c>
      <c r="I11" s="118" t="s">
        <v>76</v>
      </c>
      <c r="J11" s="119" t="s">
        <v>77</v>
      </c>
      <c r="K11" s="119" t="s">
        <v>78</v>
      </c>
      <c r="L11" s="120" t="s">
        <v>79</v>
      </c>
      <c r="M11" s="121" t="s">
        <v>80</v>
      </c>
      <c r="N11" s="121" t="s">
        <v>81</v>
      </c>
      <c r="O11" s="121" t="s">
        <v>82</v>
      </c>
      <c r="P11" s="118" t="s">
        <v>83</v>
      </c>
      <c r="Q11" s="118" t="s">
        <v>84</v>
      </c>
      <c r="R11" s="118" t="s">
        <v>85</v>
      </c>
      <c r="S11" s="119" t="s">
        <v>86</v>
      </c>
      <c r="T11" s="117" t="s">
        <v>87</v>
      </c>
      <c r="U11" s="117" t="s">
        <v>88</v>
      </c>
      <c r="V11" s="122" t="s">
        <v>89</v>
      </c>
      <c r="W11" s="123" t="s">
        <v>90</v>
      </c>
      <c r="X11" s="117" t="s">
        <v>91</v>
      </c>
      <c r="Y11" s="124" t="s">
        <v>92</v>
      </c>
      <c r="Z11" s="125" t="s">
        <v>200</v>
      </c>
      <c r="AA11" s="120" t="s">
        <v>93</v>
      </c>
      <c r="AB11" s="120" t="s">
        <v>94</v>
      </c>
      <c r="AC11" s="54"/>
      <c r="AD11" s="35">
        <f t="shared" ref="AD11:CJ11" si="0">IF((AD9-$B$8)&lt;0,0,(AD9-$B$8)+1)</f>
        <v>0</v>
      </c>
      <c r="AE11" s="35">
        <f t="shared" si="0"/>
        <v>0</v>
      </c>
      <c r="AF11" s="35">
        <f t="shared" si="0"/>
        <v>0</v>
      </c>
      <c r="AG11" s="35">
        <f t="shared" si="0"/>
        <v>0</v>
      </c>
      <c r="AH11" s="35">
        <f t="shared" si="0"/>
        <v>0</v>
      </c>
      <c r="AI11" s="35">
        <f t="shared" si="0"/>
        <v>0</v>
      </c>
      <c r="AJ11" s="35">
        <f t="shared" si="0"/>
        <v>0</v>
      </c>
      <c r="AK11" s="35">
        <f t="shared" si="0"/>
        <v>0</v>
      </c>
      <c r="AL11" s="35">
        <f t="shared" si="0"/>
        <v>0</v>
      </c>
      <c r="AM11" s="35">
        <f t="shared" si="0"/>
        <v>0</v>
      </c>
      <c r="AN11" s="35">
        <f t="shared" si="0"/>
        <v>1</v>
      </c>
      <c r="AO11" s="35">
        <f t="shared" si="0"/>
        <v>2</v>
      </c>
      <c r="AP11" s="35">
        <f t="shared" si="0"/>
        <v>3</v>
      </c>
      <c r="AQ11" s="54">
        <f t="shared" si="0"/>
        <v>4</v>
      </c>
      <c r="AR11" s="54">
        <f t="shared" si="0"/>
        <v>5</v>
      </c>
      <c r="AS11" s="54">
        <f t="shared" si="0"/>
        <v>6</v>
      </c>
      <c r="AT11" s="54">
        <f t="shared" si="0"/>
        <v>7</v>
      </c>
      <c r="AU11" s="54">
        <f t="shared" si="0"/>
        <v>8</v>
      </c>
      <c r="AV11" s="54">
        <f t="shared" si="0"/>
        <v>9</v>
      </c>
      <c r="AW11" s="54">
        <f t="shared" si="0"/>
        <v>10</v>
      </c>
      <c r="AX11" s="54">
        <f t="shared" si="0"/>
        <v>11</v>
      </c>
      <c r="AY11" s="54">
        <f t="shared" si="0"/>
        <v>12</v>
      </c>
      <c r="AZ11" s="54">
        <f t="shared" si="0"/>
        <v>13</v>
      </c>
      <c r="BA11" s="54">
        <f t="shared" si="0"/>
        <v>14</v>
      </c>
      <c r="BB11" s="54">
        <f t="shared" si="0"/>
        <v>15</v>
      </c>
      <c r="BC11" s="54">
        <f t="shared" si="0"/>
        <v>16</v>
      </c>
      <c r="BD11" s="54">
        <f t="shared" si="0"/>
        <v>17</v>
      </c>
      <c r="BE11" s="54">
        <f t="shared" si="0"/>
        <v>18</v>
      </c>
      <c r="BF11" s="54">
        <f t="shared" si="0"/>
        <v>19</v>
      </c>
      <c r="BG11" s="54">
        <f t="shared" si="0"/>
        <v>20</v>
      </c>
      <c r="BH11" s="54">
        <f t="shared" si="0"/>
        <v>21</v>
      </c>
      <c r="BI11" s="54">
        <f t="shared" si="0"/>
        <v>22</v>
      </c>
      <c r="BJ11" s="54">
        <f t="shared" si="0"/>
        <v>23</v>
      </c>
      <c r="BK11" s="54">
        <f t="shared" si="0"/>
        <v>24</v>
      </c>
      <c r="BL11" s="54">
        <f t="shared" si="0"/>
        <v>25</v>
      </c>
      <c r="BM11" s="54">
        <f t="shared" si="0"/>
        <v>26</v>
      </c>
      <c r="BN11" s="54">
        <f t="shared" si="0"/>
        <v>27</v>
      </c>
      <c r="BO11" s="54">
        <f t="shared" si="0"/>
        <v>28</v>
      </c>
      <c r="BP11" s="54">
        <f t="shared" si="0"/>
        <v>29</v>
      </c>
      <c r="BQ11" s="54">
        <f t="shared" si="0"/>
        <v>30</v>
      </c>
      <c r="BR11" s="54">
        <f t="shared" si="0"/>
        <v>31</v>
      </c>
      <c r="BS11" s="54">
        <f t="shared" si="0"/>
        <v>32</v>
      </c>
      <c r="BT11" s="54">
        <f t="shared" si="0"/>
        <v>33</v>
      </c>
      <c r="BU11" s="54">
        <f t="shared" si="0"/>
        <v>34</v>
      </c>
      <c r="BV11" s="54">
        <f t="shared" si="0"/>
        <v>35</v>
      </c>
      <c r="BW11" s="54">
        <f t="shared" si="0"/>
        <v>36</v>
      </c>
      <c r="BX11" s="54">
        <f t="shared" si="0"/>
        <v>37</v>
      </c>
      <c r="BY11" s="54">
        <f t="shared" si="0"/>
        <v>38</v>
      </c>
      <c r="BZ11" s="54">
        <f t="shared" si="0"/>
        <v>39</v>
      </c>
      <c r="CA11" s="54">
        <f t="shared" si="0"/>
        <v>40</v>
      </c>
      <c r="CB11" s="54">
        <f t="shared" si="0"/>
        <v>41</v>
      </c>
      <c r="CC11" s="54">
        <f t="shared" si="0"/>
        <v>42</v>
      </c>
      <c r="CD11" s="54">
        <f t="shared" si="0"/>
        <v>43</v>
      </c>
      <c r="CE11" s="54">
        <f t="shared" si="0"/>
        <v>44</v>
      </c>
      <c r="CF11" s="54">
        <f t="shared" si="0"/>
        <v>45</v>
      </c>
      <c r="CG11" s="54">
        <f t="shared" si="0"/>
        <v>46</v>
      </c>
      <c r="CH11" s="54">
        <f t="shared" si="0"/>
        <v>47</v>
      </c>
      <c r="CI11" s="54">
        <f t="shared" si="0"/>
        <v>48</v>
      </c>
      <c r="CJ11" s="54">
        <f t="shared" si="0"/>
        <v>49</v>
      </c>
      <c r="CK11" s="54"/>
      <c r="CL11" s="54"/>
      <c r="CM11" s="54"/>
      <c r="CN11" s="56" t="s">
        <v>95</v>
      </c>
      <c r="CO11" s="57" t="s">
        <v>96</v>
      </c>
      <c r="CP11" s="58" t="s">
        <v>97</v>
      </c>
    </row>
    <row r="12" spans="1:94" ht="35.1" customHeight="1">
      <c r="A12" s="82" t="s">
        <v>113</v>
      </c>
      <c r="B12" s="82" t="s">
        <v>96</v>
      </c>
      <c r="C12" s="82"/>
      <c r="D12" s="82"/>
      <c r="E12" s="82" t="e">
        <f>#REF!</f>
        <v>#REF!</v>
      </c>
      <c r="F12" s="82" t="e">
        <f>#REF!</f>
        <v>#REF!</v>
      </c>
      <c r="G12" s="82" t="s">
        <v>112</v>
      </c>
      <c r="H12" s="126" t="e">
        <f>#REF!</f>
        <v>#REF!</v>
      </c>
      <c r="I12" s="84">
        <v>0.96</v>
      </c>
      <c r="J12" s="126" t="e">
        <f>#REF!</f>
        <v>#REF!</v>
      </c>
      <c r="K12" s="126" t="e">
        <f>J12</f>
        <v>#REF!</v>
      </c>
      <c r="L12" s="83" t="e">
        <f t="shared" ref="L12:L36" si="1">J12-K12</f>
        <v>#REF!</v>
      </c>
      <c r="M12" s="83" t="e">
        <f>#REF!</f>
        <v>#REF!</v>
      </c>
      <c r="N12" s="84" t="e">
        <f>#REF!</f>
        <v>#REF!</v>
      </c>
      <c r="O12" s="84" t="e">
        <f t="shared" ref="O12:O36" si="2">M12-N12</f>
        <v>#REF!</v>
      </c>
      <c r="P12" s="84" t="e">
        <f>IF(L12=0,IF(O12=0,0,K12*O12),(L12*M12)+(K12*O12))</f>
        <v>#REF!</v>
      </c>
      <c r="Q12" s="84" t="e">
        <f t="shared" ref="Q12:Q36" si="3">P12</f>
        <v>#REF!</v>
      </c>
      <c r="R12" s="84" t="e">
        <f t="shared" ref="R12:R36" si="4">IF(Q12=0,P12,Q12)*(1+$C$5)</f>
        <v>#REF!</v>
      </c>
      <c r="S12" s="82"/>
      <c r="T12" s="127" t="e">
        <f>#REF!</f>
        <v>#REF!</v>
      </c>
      <c r="U12" s="85" t="e">
        <f>#REF!</f>
        <v>#REF!</v>
      </c>
      <c r="V12" s="86">
        <v>2.1000000000000001E-2</v>
      </c>
      <c r="W12" s="128"/>
      <c r="X12" s="192" t="e">
        <f>(PV($C$6,$H12,-(IF(Q12=0,P12,Q12)))*$C$7)*((1+$C$6)^0.5)</f>
        <v>#REF!</v>
      </c>
      <c r="Y12" s="87" t="e">
        <f>(NPV($C$2,Summary!$AE12:$CK12))*((1+$C$2)^0.5)</f>
        <v>#REF!</v>
      </c>
      <c r="Z12" s="87" t="e">
        <f>(X12+T12)/(U12)</f>
        <v>#REF!</v>
      </c>
      <c r="AA12" s="87" t="e">
        <f>(I12*Y12)/(((IF(Q12=0,P12,Q12))*V12)+T12)</f>
        <v>#REF!</v>
      </c>
      <c r="AB12" s="87" t="e">
        <f>IF(U12=0,((I12*Y12))/(((IF(Q12=0,P12,Q12))*V12)+T12),((I12*Y12))/(((IF(Q12=0,P12,Q12))*V12)+T12+((U12-T12)*I12)))</f>
        <v>#REF!</v>
      </c>
      <c r="AC12" s="54"/>
      <c r="AD12" s="35" t="str">
        <f t="shared" ref="AD12:AM21" si="5">IF(AD$11=0,"",IF(AD$11&lt;=$H12,(IF($Q12=0,$P12,$Q12))*HLOOKUP($B12,CommercialAC,AD$7+1,FALSE),0))</f>
        <v/>
      </c>
      <c r="AE12" s="35" t="str">
        <f t="shared" si="5"/>
        <v/>
      </c>
      <c r="AF12" s="35" t="str">
        <f t="shared" si="5"/>
        <v/>
      </c>
      <c r="AG12" s="35" t="str">
        <f t="shared" si="5"/>
        <v/>
      </c>
      <c r="AH12" s="35" t="str">
        <f t="shared" si="5"/>
        <v/>
      </c>
      <c r="AI12" s="35" t="str">
        <f t="shared" si="5"/>
        <v/>
      </c>
      <c r="AJ12" s="35" t="str">
        <f t="shared" si="5"/>
        <v/>
      </c>
      <c r="AK12" s="35" t="str">
        <f t="shared" si="5"/>
        <v/>
      </c>
      <c r="AL12" s="35" t="str">
        <f t="shared" si="5"/>
        <v/>
      </c>
      <c r="AM12" s="54" t="str">
        <f t="shared" si="5"/>
        <v/>
      </c>
      <c r="AN12" s="54" t="e">
        <f t="shared" ref="AN12:AW21" si="6">IF(AN$11=0,"",IF(AN$11&lt;=$H12,(IF($Q12=0,$P12,$Q12))*HLOOKUP($B12,CommercialAC,AN$7+1,FALSE),0))</f>
        <v>#REF!</v>
      </c>
      <c r="AO12" s="54" t="e">
        <f t="shared" si="6"/>
        <v>#REF!</v>
      </c>
      <c r="AP12" s="54" t="e">
        <f t="shared" si="6"/>
        <v>#REF!</v>
      </c>
      <c r="AQ12" s="54" t="e">
        <f t="shared" si="6"/>
        <v>#REF!</v>
      </c>
      <c r="AR12" s="54" t="e">
        <f t="shared" si="6"/>
        <v>#REF!</v>
      </c>
      <c r="AS12" s="54" t="e">
        <f t="shared" si="6"/>
        <v>#REF!</v>
      </c>
      <c r="AT12" s="54" t="e">
        <f t="shared" si="6"/>
        <v>#REF!</v>
      </c>
      <c r="AU12" s="54" t="e">
        <f t="shared" si="6"/>
        <v>#REF!</v>
      </c>
      <c r="AV12" s="54" t="e">
        <f t="shared" si="6"/>
        <v>#REF!</v>
      </c>
      <c r="AW12" s="54" t="e">
        <f t="shared" si="6"/>
        <v>#REF!</v>
      </c>
      <c r="AX12" s="54" t="e">
        <f t="shared" ref="AX12:BG21" si="7">IF(AX$11=0,"",IF(AX$11&lt;=$H12,(IF($Q12=0,$P12,$Q12))*HLOOKUP($B12,CommercialAC,AX$7+1,FALSE),0))</f>
        <v>#REF!</v>
      </c>
      <c r="AY12" s="54" t="e">
        <f t="shared" si="7"/>
        <v>#REF!</v>
      </c>
      <c r="AZ12" s="54" t="e">
        <f t="shared" si="7"/>
        <v>#REF!</v>
      </c>
      <c r="BA12" s="54" t="e">
        <f t="shared" si="7"/>
        <v>#REF!</v>
      </c>
      <c r="BB12" s="54" t="e">
        <f t="shared" si="7"/>
        <v>#REF!</v>
      </c>
      <c r="BC12" s="54" t="e">
        <f t="shared" si="7"/>
        <v>#REF!</v>
      </c>
      <c r="BD12" s="54" t="e">
        <f t="shared" si="7"/>
        <v>#REF!</v>
      </c>
      <c r="BE12" s="54" t="e">
        <f t="shared" si="7"/>
        <v>#REF!</v>
      </c>
      <c r="BF12" s="54" t="e">
        <f t="shared" si="7"/>
        <v>#REF!</v>
      </c>
      <c r="BG12" s="54" t="e">
        <f t="shared" si="7"/>
        <v>#REF!</v>
      </c>
      <c r="BH12" s="54" t="e">
        <f t="shared" ref="BH12:BQ21" si="8">IF(BH$11=0,"",IF(BH$11&lt;=$H12,(IF($Q12=0,$P12,$Q12))*HLOOKUP($B12,CommercialAC,BH$7+1,FALSE),0))</f>
        <v>#REF!</v>
      </c>
      <c r="BI12" s="54" t="e">
        <f t="shared" si="8"/>
        <v>#REF!</v>
      </c>
      <c r="BJ12" s="54" t="e">
        <f t="shared" si="8"/>
        <v>#REF!</v>
      </c>
      <c r="BK12" s="54" t="e">
        <f t="shared" si="8"/>
        <v>#REF!</v>
      </c>
      <c r="BL12" s="54" t="e">
        <f t="shared" si="8"/>
        <v>#REF!</v>
      </c>
      <c r="BM12" s="54" t="e">
        <f t="shared" si="8"/>
        <v>#REF!</v>
      </c>
      <c r="BN12" s="54" t="e">
        <f t="shared" si="8"/>
        <v>#REF!</v>
      </c>
      <c r="BO12" s="54" t="e">
        <f t="shared" si="8"/>
        <v>#REF!</v>
      </c>
      <c r="BP12" s="54" t="e">
        <f t="shared" si="8"/>
        <v>#REF!</v>
      </c>
      <c r="BQ12" s="54" t="e">
        <f t="shared" si="8"/>
        <v>#REF!</v>
      </c>
      <c r="BR12" s="54" t="e">
        <f t="shared" ref="BR12:CA21" si="9">IF(BR$11=0,"",IF(BR$11&lt;=$H12,(IF($Q12=0,$P12,$Q12))*HLOOKUP($B12,CommercialAC,BR$7+1,FALSE),0))</f>
        <v>#REF!</v>
      </c>
      <c r="BS12" s="54" t="e">
        <f t="shared" si="9"/>
        <v>#REF!</v>
      </c>
      <c r="BT12" s="54" t="e">
        <f t="shared" si="9"/>
        <v>#REF!</v>
      </c>
      <c r="BU12" s="54" t="e">
        <f t="shared" si="9"/>
        <v>#REF!</v>
      </c>
      <c r="BV12" s="54" t="e">
        <f t="shared" si="9"/>
        <v>#REF!</v>
      </c>
      <c r="BW12" s="54" t="e">
        <f t="shared" si="9"/>
        <v>#REF!</v>
      </c>
      <c r="BX12" s="54" t="e">
        <f t="shared" si="9"/>
        <v>#REF!</v>
      </c>
      <c r="BY12" s="54" t="e">
        <f t="shared" si="9"/>
        <v>#REF!</v>
      </c>
      <c r="BZ12" s="54" t="e">
        <f t="shared" si="9"/>
        <v>#REF!</v>
      </c>
      <c r="CA12" s="54" t="e">
        <f t="shared" si="9"/>
        <v>#REF!</v>
      </c>
      <c r="CB12" s="54" t="e">
        <f t="shared" ref="CB12:CJ21" si="10">IF(CB$11=0,"",IF(CB$11&lt;=$H12,(IF($Q12=0,$P12,$Q12))*HLOOKUP($B12,CommercialAC,CB$7+1,FALSE),0))</f>
        <v>#REF!</v>
      </c>
      <c r="CC12" s="54" t="e">
        <f t="shared" si="10"/>
        <v>#REF!</v>
      </c>
      <c r="CD12" s="54" t="e">
        <f t="shared" si="10"/>
        <v>#REF!</v>
      </c>
      <c r="CE12" s="54" t="e">
        <f t="shared" si="10"/>
        <v>#REF!</v>
      </c>
      <c r="CF12" s="54" t="e">
        <f t="shared" si="10"/>
        <v>#REF!</v>
      </c>
      <c r="CG12" s="54" t="e">
        <f t="shared" si="10"/>
        <v>#REF!</v>
      </c>
      <c r="CH12" s="54" t="e">
        <f t="shared" si="10"/>
        <v>#REF!</v>
      </c>
      <c r="CI12" s="54" t="e">
        <f t="shared" si="10"/>
        <v>#REF!</v>
      </c>
      <c r="CJ12" s="54" t="e">
        <f t="shared" si="10"/>
        <v>#REF!</v>
      </c>
      <c r="CK12" s="54"/>
      <c r="CL12" s="54"/>
      <c r="CM12" s="54"/>
      <c r="CN12" s="59">
        <v>2002</v>
      </c>
      <c r="CO12" s="60">
        <f>SUMPRODUCT('Avoided Costs and Load Shapes'!$N15:$R15,'Avoided Costs and Load Shapes'!$W$10:$AA$10)</f>
        <v>4.9788946460456271E-2</v>
      </c>
      <c r="CP12" s="61">
        <f>SUMPRODUCT('Avoided Costs and Load Shapes'!$N15:$R15,'Avoided Costs and Load Shapes'!$W$46:$AA$46)</f>
        <v>3.14545581730254E-2</v>
      </c>
    </row>
    <row r="13" spans="1:94" ht="35.1" customHeight="1">
      <c r="A13" s="82" t="s">
        <v>114</v>
      </c>
      <c r="B13" s="82" t="s">
        <v>96</v>
      </c>
      <c r="C13" s="82"/>
      <c r="D13" s="82"/>
      <c r="E13" s="129" t="e">
        <f>#REF!</f>
        <v>#REF!</v>
      </c>
      <c r="F13" s="129" t="e">
        <f>#REF!</f>
        <v>#REF!</v>
      </c>
      <c r="G13" s="82" t="s">
        <v>112</v>
      </c>
      <c r="H13" s="126" t="e">
        <f>#REF!</f>
        <v>#REF!</v>
      </c>
      <c r="I13" s="84">
        <v>0.96</v>
      </c>
      <c r="J13" s="126" t="e">
        <f>#REF!</f>
        <v>#REF!</v>
      </c>
      <c r="K13" s="126" t="e">
        <f t="shared" ref="K13:K36" si="11">J13</f>
        <v>#REF!</v>
      </c>
      <c r="L13" s="83" t="e">
        <f t="shared" si="1"/>
        <v>#REF!</v>
      </c>
      <c r="M13" s="83" t="e">
        <f>#REF!</f>
        <v>#REF!</v>
      </c>
      <c r="N13" s="84" t="e">
        <f>#REF!</f>
        <v>#REF!</v>
      </c>
      <c r="O13" s="83" t="e">
        <f t="shared" si="2"/>
        <v>#REF!</v>
      </c>
      <c r="P13" s="84" t="e">
        <f t="shared" ref="P13:P76" si="12">IF(L13=0,IF(O13=0,0,K13*O13),(L13*M13)+(K13*O13))</f>
        <v>#REF!</v>
      </c>
      <c r="Q13" s="84" t="e">
        <f t="shared" si="3"/>
        <v>#REF!</v>
      </c>
      <c r="R13" s="84" t="e">
        <f t="shared" si="4"/>
        <v>#REF!</v>
      </c>
      <c r="S13" s="82"/>
      <c r="T13" s="127" t="e">
        <f>#REF!</f>
        <v>#REF!</v>
      </c>
      <c r="U13" s="85" t="e">
        <f>#REF!</f>
        <v>#REF!</v>
      </c>
      <c r="V13" s="86">
        <v>2.1000000000000001E-2</v>
      </c>
      <c r="W13" s="82"/>
      <c r="X13" s="192" t="e">
        <f t="shared" ref="X13:X76" si="13">(PV($C$6,$H13,-(IF(Q13=0,P13,Q13)))*$C$7)*((1+$C$6)^0.5)</f>
        <v>#REF!</v>
      </c>
      <c r="Y13" s="87" t="e">
        <f>(NPV($C$2,Summary!$AE13:$CK13))*((1+$C$2)^0.5)</f>
        <v>#REF!</v>
      </c>
      <c r="Z13" s="87" t="e">
        <f t="shared" ref="Z13:Z36" si="14">(X13+T13)/(U13)</f>
        <v>#REF!</v>
      </c>
      <c r="AA13" s="87" t="e">
        <f t="shared" ref="AA13:AA70" si="15">(I13*Y13)/(((IF(Q13=0,P13,Q13))*V13)+T13)</f>
        <v>#REF!</v>
      </c>
      <c r="AB13" s="87" t="e">
        <f t="shared" ref="AB13:AB70" si="16">IF(U13=0,((I13*Y13))/(((IF(Q13=0,P13,Q13))*V13)+T13),((I13*Y13))/(((IF(Q13=0,P13,Q13))*V13)+T13+((U13-T13)*I13)))</f>
        <v>#REF!</v>
      </c>
      <c r="AC13" s="54"/>
      <c r="AD13" s="35" t="str">
        <f t="shared" si="5"/>
        <v/>
      </c>
      <c r="AE13" s="35" t="str">
        <f t="shared" si="5"/>
        <v/>
      </c>
      <c r="AF13" s="35" t="str">
        <f t="shared" si="5"/>
        <v/>
      </c>
      <c r="AG13" s="35" t="str">
        <f t="shared" si="5"/>
        <v/>
      </c>
      <c r="AH13" s="35" t="str">
        <f t="shared" si="5"/>
        <v/>
      </c>
      <c r="AI13" s="35" t="str">
        <f t="shared" si="5"/>
        <v/>
      </c>
      <c r="AJ13" s="35" t="str">
        <f t="shared" si="5"/>
        <v/>
      </c>
      <c r="AK13" s="35" t="str">
        <f t="shared" si="5"/>
        <v/>
      </c>
      <c r="AL13" s="35" t="str">
        <f t="shared" si="5"/>
        <v/>
      </c>
      <c r="AM13" s="54" t="str">
        <f t="shared" si="5"/>
        <v/>
      </c>
      <c r="AN13" s="54" t="e">
        <f t="shared" si="6"/>
        <v>#REF!</v>
      </c>
      <c r="AO13" s="54" t="e">
        <f t="shared" si="6"/>
        <v>#REF!</v>
      </c>
      <c r="AP13" s="54" t="e">
        <f t="shared" si="6"/>
        <v>#REF!</v>
      </c>
      <c r="AQ13" s="54" t="e">
        <f t="shared" si="6"/>
        <v>#REF!</v>
      </c>
      <c r="AR13" s="54" t="e">
        <f t="shared" si="6"/>
        <v>#REF!</v>
      </c>
      <c r="AS13" s="54" t="e">
        <f t="shared" si="6"/>
        <v>#REF!</v>
      </c>
      <c r="AT13" s="54" t="e">
        <f t="shared" si="6"/>
        <v>#REF!</v>
      </c>
      <c r="AU13" s="54" t="e">
        <f t="shared" si="6"/>
        <v>#REF!</v>
      </c>
      <c r="AV13" s="54" t="e">
        <f t="shared" si="6"/>
        <v>#REF!</v>
      </c>
      <c r="AW13" s="54" t="e">
        <f t="shared" si="6"/>
        <v>#REF!</v>
      </c>
      <c r="AX13" s="54" t="e">
        <f t="shared" si="7"/>
        <v>#REF!</v>
      </c>
      <c r="AY13" s="54" t="e">
        <f t="shared" si="7"/>
        <v>#REF!</v>
      </c>
      <c r="AZ13" s="54" t="e">
        <f t="shared" si="7"/>
        <v>#REF!</v>
      </c>
      <c r="BA13" s="54" t="e">
        <f t="shared" si="7"/>
        <v>#REF!</v>
      </c>
      <c r="BB13" s="54" t="e">
        <f t="shared" si="7"/>
        <v>#REF!</v>
      </c>
      <c r="BC13" s="54" t="e">
        <f t="shared" si="7"/>
        <v>#REF!</v>
      </c>
      <c r="BD13" s="54" t="e">
        <f t="shared" si="7"/>
        <v>#REF!</v>
      </c>
      <c r="BE13" s="54" t="e">
        <f t="shared" si="7"/>
        <v>#REF!</v>
      </c>
      <c r="BF13" s="54" t="e">
        <f t="shared" si="7"/>
        <v>#REF!</v>
      </c>
      <c r="BG13" s="54" t="e">
        <f t="shared" si="7"/>
        <v>#REF!</v>
      </c>
      <c r="BH13" s="54" t="e">
        <f t="shared" si="8"/>
        <v>#REF!</v>
      </c>
      <c r="BI13" s="54" t="e">
        <f t="shared" si="8"/>
        <v>#REF!</v>
      </c>
      <c r="BJ13" s="54" t="e">
        <f t="shared" si="8"/>
        <v>#REF!</v>
      </c>
      <c r="BK13" s="54" t="e">
        <f t="shared" si="8"/>
        <v>#REF!</v>
      </c>
      <c r="BL13" s="54" t="e">
        <f t="shared" si="8"/>
        <v>#REF!</v>
      </c>
      <c r="BM13" s="54" t="e">
        <f t="shared" si="8"/>
        <v>#REF!</v>
      </c>
      <c r="BN13" s="54" t="e">
        <f t="shared" si="8"/>
        <v>#REF!</v>
      </c>
      <c r="BO13" s="54" t="e">
        <f t="shared" si="8"/>
        <v>#REF!</v>
      </c>
      <c r="BP13" s="54" t="e">
        <f t="shared" si="8"/>
        <v>#REF!</v>
      </c>
      <c r="BQ13" s="54" t="e">
        <f t="shared" si="8"/>
        <v>#REF!</v>
      </c>
      <c r="BR13" s="54" t="e">
        <f t="shared" si="9"/>
        <v>#REF!</v>
      </c>
      <c r="BS13" s="54" t="e">
        <f t="shared" si="9"/>
        <v>#REF!</v>
      </c>
      <c r="BT13" s="54" t="e">
        <f t="shared" si="9"/>
        <v>#REF!</v>
      </c>
      <c r="BU13" s="54" t="e">
        <f t="shared" si="9"/>
        <v>#REF!</v>
      </c>
      <c r="BV13" s="54" t="e">
        <f t="shared" si="9"/>
        <v>#REF!</v>
      </c>
      <c r="BW13" s="54" t="e">
        <f t="shared" si="9"/>
        <v>#REF!</v>
      </c>
      <c r="BX13" s="54" t="e">
        <f t="shared" si="9"/>
        <v>#REF!</v>
      </c>
      <c r="BY13" s="54" t="e">
        <f t="shared" si="9"/>
        <v>#REF!</v>
      </c>
      <c r="BZ13" s="54" t="e">
        <f t="shared" si="9"/>
        <v>#REF!</v>
      </c>
      <c r="CA13" s="54" t="e">
        <f t="shared" si="9"/>
        <v>#REF!</v>
      </c>
      <c r="CB13" s="54" t="e">
        <f t="shared" si="10"/>
        <v>#REF!</v>
      </c>
      <c r="CC13" s="54" t="e">
        <f t="shared" si="10"/>
        <v>#REF!</v>
      </c>
      <c r="CD13" s="54" t="e">
        <f t="shared" si="10"/>
        <v>#REF!</v>
      </c>
      <c r="CE13" s="54" t="e">
        <f t="shared" si="10"/>
        <v>#REF!</v>
      </c>
      <c r="CF13" s="54" t="e">
        <f t="shared" si="10"/>
        <v>#REF!</v>
      </c>
      <c r="CG13" s="54" t="e">
        <f t="shared" si="10"/>
        <v>#REF!</v>
      </c>
      <c r="CH13" s="54" t="e">
        <f t="shared" si="10"/>
        <v>#REF!</v>
      </c>
      <c r="CI13" s="54" t="e">
        <f t="shared" si="10"/>
        <v>#REF!</v>
      </c>
      <c r="CJ13" s="54" t="e">
        <f t="shared" si="10"/>
        <v>#REF!</v>
      </c>
      <c r="CK13" s="54"/>
      <c r="CL13" s="54"/>
      <c r="CM13" s="54"/>
      <c r="CN13" s="59">
        <v>2003</v>
      </c>
      <c r="CO13" s="69">
        <f>SUMPRODUCT('Avoided Costs and Load Shapes'!$N16:$R16,'Avoided Costs and Load Shapes'!$W$10:$AA$10)</f>
        <v>4.9855841262468947E-2</v>
      </c>
      <c r="CP13" s="70">
        <f>SUMPRODUCT('Avoided Costs and Load Shapes'!$N16:$R16,'Avoided Costs and Load Shapes'!$W$46:$AA$46)</f>
        <v>3.2427379559820002E-2</v>
      </c>
    </row>
    <row r="14" spans="1:94" ht="35.1" customHeight="1">
      <c r="A14" s="82" t="s">
        <v>115</v>
      </c>
      <c r="B14" s="82" t="s">
        <v>96</v>
      </c>
      <c r="C14" s="82"/>
      <c r="D14" s="82"/>
      <c r="E14" s="129" t="e">
        <f>#REF!</f>
        <v>#REF!</v>
      </c>
      <c r="F14" s="129" t="e">
        <f>#REF!</f>
        <v>#REF!</v>
      </c>
      <c r="G14" s="82" t="s">
        <v>112</v>
      </c>
      <c r="H14" s="126" t="e">
        <f>#REF!</f>
        <v>#REF!</v>
      </c>
      <c r="I14" s="84">
        <v>0.96</v>
      </c>
      <c r="J14" s="126" t="e">
        <f>#REF!</f>
        <v>#REF!</v>
      </c>
      <c r="K14" s="126" t="e">
        <f t="shared" si="11"/>
        <v>#REF!</v>
      </c>
      <c r="L14" s="73" t="e">
        <f t="shared" si="1"/>
        <v>#REF!</v>
      </c>
      <c r="M14" s="83" t="e">
        <f>#REF!</f>
        <v>#REF!</v>
      </c>
      <c r="N14" s="84" t="e">
        <f>#REF!</f>
        <v>#REF!</v>
      </c>
      <c r="O14" s="73" t="e">
        <f t="shared" si="2"/>
        <v>#REF!</v>
      </c>
      <c r="P14" s="74" t="e">
        <f t="shared" si="12"/>
        <v>#REF!</v>
      </c>
      <c r="Q14" s="84" t="e">
        <f t="shared" si="3"/>
        <v>#REF!</v>
      </c>
      <c r="R14" s="74" t="e">
        <f t="shared" si="4"/>
        <v>#REF!</v>
      </c>
      <c r="S14" s="82"/>
      <c r="T14" s="127" t="e">
        <f>#REF!</f>
        <v>#REF!</v>
      </c>
      <c r="U14" s="85" t="e">
        <f>#REF!</f>
        <v>#REF!</v>
      </c>
      <c r="V14" s="86">
        <v>2.1000000000000001E-2</v>
      </c>
      <c r="W14" s="82"/>
      <c r="X14" s="192" t="e">
        <f t="shared" si="13"/>
        <v>#REF!</v>
      </c>
      <c r="Y14" s="87" t="e">
        <f>(NPV($C$2,Summary!$AE14:$CK14))*((1+$C$2)^0.5)</f>
        <v>#REF!</v>
      </c>
      <c r="Z14" s="75" t="e">
        <f t="shared" si="14"/>
        <v>#REF!</v>
      </c>
      <c r="AA14" s="75" t="e">
        <f t="shared" si="15"/>
        <v>#REF!</v>
      </c>
      <c r="AB14" s="75" t="e">
        <f t="shared" si="16"/>
        <v>#REF!</v>
      </c>
      <c r="AC14" s="54"/>
      <c r="AD14" s="54" t="str">
        <f t="shared" si="5"/>
        <v/>
      </c>
      <c r="AE14" s="54" t="str">
        <f t="shared" si="5"/>
        <v/>
      </c>
      <c r="AF14" s="54" t="str">
        <f t="shared" si="5"/>
        <v/>
      </c>
      <c r="AG14" s="54" t="str">
        <f t="shared" si="5"/>
        <v/>
      </c>
      <c r="AH14" s="54" t="str">
        <f t="shared" si="5"/>
        <v/>
      </c>
      <c r="AI14" s="54" t="str">
        <f t="shared" si="5"/>
        <v/>
      </c>
      <c r="AJ14" s="54" t="str">
        <f t="shared" si="5"/>
        <v/>
      </c>
      <c r="AK14" s="54" t="str">
        <f t="shared" si="5"/>
        <v/>
      </c>
      <c r="AL14" s="54" t="str">
        <f t="shared" si="5"/>
        <v/>
      </c>
      <c r="AM14" s="54" t="str">
        <f t="shared" si="5"/>
        <v/>
      </c>
      <c r="AN14" s="54" t="e">
        <f t="shared" si="6"/>
        <v>#REF!</v>
      </c>
      <c r="AO14" s="54" t="e">
        <f t="shared" si="6"/>
        <v>#REF!</v>
      </c>
      <c r="AP14" s="54" t="e">
        <f t="shared" si="6"/>
        <v>#REF!</v>
      </c>
      <c r="AQ14" s="54" t="e">
        <f t="shared" si="6"/>
        <v>#REF!</v>
      </c>
      <c r="AR14" s="54" t="e">
        <f t="shared" si="6"/>
        <v>#REF!</v>
      </c>
      <c r="AS14" s="54" t="e">
        <f t="shared" si="6"/>
        <v>#REF!</v>
      </c>
      <c r="AT14" s="54" t="e">
        <f t="shared" si="6"/>
        <v>#REF!</v>
      </c>
      <c r="AU14" s="54" t="e">
        <f t="shared" si="6"/>
        <v>#REF!</v>
      </c>
      <c r="AV14" s="54" t="e">
        <f t="shared" si="6"/>
        <v>#REF!</v>
      </c>
      <c r="AW14" s="54" t="e">
        <f t="shared" si="6"/>
        <v>#REF!</v>
      </c>
      <c r="AX14" s="54" t="e">
        <f t="shared" si="7"/>
        <v>#REF!</v>
      </c>
      <c r="AY14" s="54" t="e">
        <f t="shared" si="7"/>
        <v>#REF!</v>
      </c>
      <c r="AZ14" s="54" t="e">
        <f t="shared" si="7"/>
        <v>#REF!</v>
      </c>
      <c r="BA14" s="54" t="e">
        <f t="shared" si="7"/>
        <v>#REF!</v>
      </c>
      <c r="BB14" s="54" t="e">
        <f t="shared" si="7"/>
        <v>#REF!</v>
      </c>
      <c r="BC14" s="54" t="e">
        <f t="shared" si="7"/>
        <v>#REF!</v>
      </c>
      <c r="BD14" s="54" t="e">
        <f t="shared" si="7"/>
        <v>#REF!</v>
      </c>
      <c r="BE14" s="54" t="e">
        <f t="shared" si="7"/>
        <v>#REF!</v>
      </c>
      <c r="BF14" s="54" t="e">
        <f t="shared" si="7"/>
        <v>#REF!</v>
      </c>
      <c r="BG14" s="54" t="e">
        <f t="shared" si="7"/>
        <v>#REF!</v>
      </c>
      <c r="BH14" s="54" t="e">
        <f t="shared" si="8"/>
        <v>#REF!</v>
      </c>
      <c r="BI14" s="54" t="e">
        <f t="shared" si="8"/>
        <v>#REF!</v>
      </c>
      <c r="BJ14" s="54" t="e">
        <f t="shared" si="8"/>
        <v>#REF!</v>
      </c>
      <c r="BK14" s="54" t="e">
        <f t="shared" si="8"/>
        <v>#REF!</v>
      </c>
      <c r="BL14" s="54" t="e">
        <f t="shared" si="8"/>
        <v>#REF!</v>
      </c>
      <c r="BM14" s="54" t="e">
        <f t="shared" si="8"/>
        <v>#REF!</v>
      </c>
      <c r="BN14" s="54" t="e">
        <f t="shared" si="8"/>
        <v>#REF!</v>
      </c>
      <c r="BO14" s="54" t="e">
        <f t="shared" si="8"/>
        <v>#REF!</v>
      </c>
      <c r="BP14" s="54" t="e">
        <f t="shared" si="8"/>
        <v>#REF!</v>
      </c>
      <c r="BQ14" s="54" t="e">
        <f t="shared" si="8"/>
        <v>#REF!</v>
      </c>
      <c r="BR14" s="54" t="e">
        <f t="shared" si="9"/>
        <v>#REF!</v>
      </c>
      <c r="BS14" s="54" t="e">
        <f t="shared" si="9"/>
        <v>#REF!</v>
      </c>
      <c r="BT14" s="54" t="e">
        <f t="shared" si="9"/>
        <v>#REF!</v>
      </c>
      <c r="BU14" s="54" t="e">
        <f t="shared" si="9"/>
        <v>#REF!</v>
      </c>
      <c r="BV14" s="54" t="e">
        <f t="shared" si="9"/>
        <v>#REF!</v>
      </c>
      <c r="BW14" s="54" t="e">
        <f t="shared" si="9"/>
        <v>#REF!</v>
      </c>
      <c r="BX14" s="54" t="e">
        <f t="shared" si="9"/>
        <v>#REF!</v>
      </c>
      <c r="BY14" s="54" t="e">
        <f t="shared" si="9"/>
        <v>#REF!</v>
      </c>
      <c r="BZ14" s="54" t="e">
        <f t="shared" si="9"/>
        <v>#REF!</v>
      </c>
      <c r="CA14" s="54" t="e">
        <f t="shared" si="9"/>
        <v>#REF!</v>
      </c>
      <c r="CB14" s="54" t="e">
        <f t="shared" si="10"/>
        <v>#REF!</v>
      </c>
      <c r="CC14" s="54" t="e">
        <f t="shared" si="10"/>
        <v>#REF!</v>
      </c>
      <c r="CD14" s="54" t="e">
        <f t="shared" si="10"/>
        <v>#REF!</v>
      </c>
      <c r="CE14" s="54" t="e">
        <f t="shared" si="10"/>
        <v>#REF!</v>
      </c>
      <c r="CF14" s="54" t="e">
        <f t="shared" si="10"/>
        <v>#REF!</v>
      </c>
      <c r="CG14" s="54" t="e">
        <f t="shared" si="10"/>
        <v>#REF!</v>
      </c>
      <c r="CH14" s="54" t="e">
        <f t="shared" si="10"/>
        <v>#REF!</v>
      </c>
      <c r="CI14" s="54" t="e">
        <f t="shared" si="10"/>
        <v>#REF!</v>
      </c>
      <c r="CJ14" s="54" t="e">
        <f t="shared" si="10"/>
        <v>#REF!</v>
      </c>
      <c r="CK14" s="54"/>
      <c r="CL14" s="54"/>
      <c r="CM14" s="54"/>
      <c r="CN14" s="59">
        <v>2004</v>
      </c>
      <c r="CO14" s="69">
        <f>SUMPRODUCT('Avoided Costs and Load Shapes'!$N17:$R17,'Avoided Costs and Load Shapes'!$W$10:$AA$10)</f>
        <v>5.1047618532140501E-2</v>
      </c>
      <c r="CP14" s="70">
        <f>SUMPRODUCT('Avoided Costs and Load Shapes'!$N17:$R17,'Avoided Costs and Load Shapes'!$W$46:$AA$46)</f>
        <v>3.3430288205999997E-2</v>
      </c>
    </row>
    <row r="15" spans="1:94" ht="35.1" customHeight="1">
      <c r="A15" s="82" t="s">
        <v>116</v>
      </c>
      <c r="B15" s="82" t="s">
        <v>96</v>
      </c>
      <c r="C15" s="82"/>
      <c r="D15" s="82"/>
      <c r="E15" s="129" t="e">
        <f>#REF!</f>
        <v>#REF!</v>
      </c>
      <c r="F15" s="129" t="e">
        <f>#REF!</f>
        <v>#REF!</v>
      </c>
      <c r="G15" s="82" t="s">
        <v>112</v>
      </c>
      <c r="H15" s="126" t="e">
        <f>#REF!</f>
        <v>#REF!</v>
      </c>
      <c r="I15" s="84">
        <v>0.96</v>
      </c>
      <c r="J15" s="126" t="e">
        <f>#REF!</f>
        <v>#REF!</v>
      </c>
      <c r="K15" s="126" t="e">
        <f t="shared" si="11"/>
        <v>#REF!</v>
      </c>
      <c r="L15" s="73" t="e">
        <f t="shared" si="1"/>
        <v>#REF!</v>
      </c>
      <c r="M15" s="83" t="e">
        <f>#REF!</f>
        <v>#REF!</v>
      </c>
      <c r="N15" s="84" t="e">
        <f>#REF!</f>
        <v>#REF!</v>
      </c>
      <c r="O15" s="73" t="e">
        <f t="shared" si="2"/>
        <v>#REF!</v>
      </c>
      <c r="P15" s="74" t="e">
        <f t="shared" si="12"/>
        <v>#REF!</v>
      </c>
      <c r="Q15" s="84" t="e">
        <f t="shared" si="3"/>
        <v>#REF!</v>
      </c>
      <c r="R15" s="74" t="e">
        <f t="shared" si="4"/>
        <v>#REF!</v>
      </c>
      <c r="S15" s="82"/>
      <c r="T15" s="127" t="e">
        <f>#REF!</f>
        <v>#REF!</v>
      </c>
      <c r="U15" s="85" t="e">
        <f>#REF!</f>
        <v>#REF!</v>
      </c>
      <c r="V15" s="86">
        <v>2.1000000000000001E-2</v>
      </c>
      <c r="W15" s="82"/>
      <c r="X15" s="192" t="e">
        <f t="shared" si="13"/>
        <v>#REF!</v>
      </c>
      <c r="Y15" s="87" t="e">
        <f>(NPV($C$2,Summary!$AE15:$CK15))*((1+$C$2)^0.5)</f>
        <v>#REF!</v>
      </c>
      <c r="Z15" s="75" t="e">
        <f t="shared" si="14"/>
        <v>#REF!</v>
      </c>
      <c r="AA15" s="75" t="e">
        <f t="shared" si="15"/>
        <v>#REF!</v>
      </c>
      <c r="AB15" s="75" t="e">
        <f>IF(U15=0,((I15*Y15))/(((IF(Q15=0,P15,Q15))*V15)+T15),((I15*Y15))/(((IF(Q15=0,P15,Q15))*V15)+T15+((U15-T15)*I15)))</f>
        <v>#REF!</v>
      </c>
      <c r="AC15" s="54"/>
      <c r="AD15" s="54" t="str">
        <f t="shared" si="5"/>
        <v/>
      </c>
      <c r="AE15" s="54" t="str">
        <f t="shared" si="5"/>
        <v/>
      </c>
      <c r="AF15" s="54" t="str">
        <f t="shared" si="5"/>
        <v/>
      </c>
      <c r="AG15" s="54" t="str">
        <f t="shared" si="5"/>
        <v/>
      </c>
      <c r="AH15" s="54" t="str">
        <f t="shared" si="5"/>
        <v/>
      </c>
      <c r="AI15" s="54" t="str">
        <f t="shared" si="5"/>
        <v/>
      </c>
      <c r="AJ15" s="54" t="str">
        <f t="shared" si="5"/>
        <v/>
      </c>
      <c r="AK15" s="54" t="str">
        <f t="shared" si="5"/>
        <v/>
      </c>
      <c r="AL15" s="54" t="str">
        <f t="shared" si="5"/>
        <v/>
      </c>
      <c r="AM15" s="54" t="str">
        <f t="shared" si="5"/>
        <v/>
      </c>
      <c r="AN15" s="54" t="e">
        <f t="shared" si="6"/>
        <v>#REF!</v>
      </c>
      <c r="AO15" s="54" t="e">
        <f t="shared" si="6"/>
        <v>#REF!</v>
      </c>
      <c r="AP15" s="54" t="e">
        <f t="shared" si="6"/>
        <v>#REF!</v>
      </c>
      <c r="AQ15" s="54" t="e">
        <f t="shared" si="6"/>
        <v>#REF!</v>
      </c>
      <c r="AR15" s="54" t="e">
        <f t="shared" si="6"/>
        <v>#REF!</v>
      </c>
      <c r="AS15" s="54" t="e">
        <f t="shared" si="6"/>
        <v>#REF!</v>
      </c>
      <c r="AT15" s="54" t="e">
        <f t="shared" si="6"/>
        <v>#REF!</v>
      </c>
      <c r="AU15" s="54" t="e">
        <f t="shared" si="6"/>
        <v>#REF!</v>
      </c>
      <c r="AV15" s="54" t="e">
        <f t="shared" si="6"/>
        <v>#REF!</v>
      </c>
      <c r="AW15" s="54" t="e">
        <f t="shared" si="6"/>
        <v>#REF!</v>
      </c>
      <c r="AX15" s="54" t="e">
        <f t="shared" si="7"/>
        <v>#REF!</v>
      </c>
      <c r="AY15" s="54" t="e">
        <f t="shared" si="7"/>
        <v>#REF!</v>
      </c>
      <c r="AZ15" s="54" t="e">
        <f t="shared" si="7"/>
        <v>#REF!</v>
      </c>
      <c r="BA15" s="54" t="e">
        <f t="shared" si="7"/>
        <v>#REF!</v>
      </c>
      <c r="BB15" s="54" t="e">
        <f t="shared" si="7"/>
        <v>#REF!</v>
      </c>
      <c r="BC15" s="54" t="e">
        <f t="shared" si="7"/>
        <v>#REF!</v>
      </c>
      <c r="BD15" s="54" t="e">
        <f t="shared" si="7"/>
        <v>#REF!</v>
      </c>
      <c r="BE15" s="54" t="e">
        <f t="shared" si="7"/>
        <v>#REF!</v>
      </c>
      <c r="BF15" s="54" t="e">
        <f t="shared" si="7"/>
        <v>#REF!</v>
      </c>
      <c r="BG15" s="54" t="e">
        <f t="shared" si="7"/>
        <v>#REF!</v>
      </c>
      <c r="BH15" s="54" t="e">
        <f t="shared" si="8"/>
        <v>#REF!</v>
      </c>
      <c r="BI15" s="54" t="e">
        <f t="shared" si="8"/>
        <v>#REF!</v>
      </c>
      <c r="BJ15" s="54" t="e">
        <f t="shared" si="8"/>
        <v>#REF!</v>
      </c>
      <c r="BK15" s="54" t="e">
        <f t="shared" si="8"/>
        <v>#REF!</v>
      </c>
      <c r="BL15" s="54" t="e">
        <f t="shared" si="8"/>
        <v>#REF!</v>
      </c>
      <c r="BM15" s="54" t="e">
        <f t="shared" si="8"/>
        <v>#REF!</v>
      </c>
      <c r="BN15" s="54" t="e">
        <f t="shared" si="8"/>
        <v>#REF!</v>
      </c>
      <c r="BO15" s="54" t="e">
        <f t="shared" si="8"/>
        <v>#REF!</v>
      </c>
      <c r="BP15" s="54" t="e">
        <f t="shared" si="8"/>
        <v>#REF!</v>
      </c>
      <c r="BQ15" s="54" t="e">
        <f t="shared" si="8"/>
        <v>#REF!</v>
      </c>
      <c r="BR15" s="54" t="e">
        <f t="shared" si="9"/>
        <v>#REF!</v>
      </c>
      <c r="BS15" s="54" t="e">
        <f t="shared" si="9"/>
        <v>#REF!</v>
      </c>
      <c r="BT15" s="54" t="e">
        <f t="shared" si="9"/>
        <v>#REF!</v>
      </c>
      <c r="BU15" s="54" t="e">
        <f t="shared" si="9"/>
        <v>#REF!</v>
      </c>
      <c r="BV15" s="54" t="e">
        <f t="shared" si="9"/>
        <v>#REF!</v>
      </c>
      <c r="BW15" s="54" t="e">
        <f t="shared" si="9"/>
        <v>#REF!</v>
      </c>
      <c r="BX15" s="54" t="e">
        <f t="shared" si="9"/>
        <v>#REF!</v>
      </c>
      <c r="BY15" s="54" t="e">
        <f t="shared" si="9"/>
        <v>#REF!</v>
      </c>
      <c r="BZ15" s="54" t="e">
        <f t="shared" si="9"/>
        <v>#REF!</v>
      </c>
      <c r="CA15" s="54" t="e">
        <f t="shared" si="9"/>
        <v>#REF!</v>
      </c>
      <c r="CB15" s="54" t="e">
        <f t="shared" si="10"/>
        <v>#REF!</v>
      </c>
      <c r="CC15" s="54" t="e">
        <f t="shared" si="10"/>
        <v>#REF!</v>
      </c>
      <c r="CD15" s="54" t="e">
        <f t="shared" si="10"/>
        <v>#REF!</v>
      </c>
      <c r="CE15" s="54" t="e">
        <f t="shared" si="10"/>
        <v>#REF!</v>
      </c>
      <c r="CF15" s="54" t="e">
        <f t="shared" si="10"/>
        <v>#REF!</v>
      </c>
      <c r="CG15" s="54" t="e">
        <f t="shared" si="10"/>
        <v>#REF!</v>
      </c>
      <c r="CH15" s="54" t="e">
        <f t="shared" si="10"/>
        <v>#REF!</v>
      </c>
      <c r="CI15" s="54" t="e">
        <f t="shared" si="10"/>
        <v>#REF!</v>
      </c>
      <c r="CJ15" s="54" t="e">
        <f t="shared" si="10"/>
        <v>#REF!</v>
      </c>
      <c r="CK15" s="54"/>
      <c r="CL15" s="54"/>
      <c r="CM15" s="54"/>
      <c r="CN15" s="59">
        <v>2005</v>
      </c>
      <c r="CO15" s="69">
        <f>SUMPRODUCT('Avoided Costs and Load Shapes'!$N18:$R18,'Avoided Costs and Load Shapes'!$W$10:$AA$10)</f>
        <v>5.2156177122648716E-2</v>
      </c>
      <c r="CP15" s="70">
        <f>SUMPRODUCT('Avoided Costs and Load Shapes'!$N18:$R18,'Avoided Costs and Load Shapes'!$W$46:$AA$46)</f>
        <v>3.4267612039999992E-2</v>
      </c>
    </row>
    <row r="16" spans="1:94" ht="35.1" customHeight="1">
      <c r="A16" s="82" t="s">
        <v>117</v>
      </c>
      <c r="B16" s="82" t="s">
        <v>96</v>
      </c>
      <c r="C16" s="82"/>
      <c r="D16" s="82"/>
      <c r="E16" s="129" t="e">
        <f>#REF!</f>
        <v>#REF!</v>
      </c>
      <c r="F16" s="129" t="e">
        <f>#REF!</f>
        <v>#REF!</v>
      </c>
      <c r="G16" s="82" t="s">
        <v>112</v>
      </c>
      <c r="H16" s="126" t="e">
        <f>#REF!</f>
        <v>#REF!</v>
      </c>
      <c r="I16" s="84">
        <v>0.96</v>
      </c>
      <c r="J16" s="126" t="e">
        <f>#REF!</f>
        <v>#REF!</v>
      </c>
      <c r="K16" s="126" t="e">
        <f t="shared" si="11"/>
        <v>#REF!</v>
      </c>
      <c r="L16" s="73" t="e">
        <f t="shared" si="1"/>
        <v>#REF!</v>
      </c>
      <c r="M16" s="83" t="e">
        <f>#REF!</f>
        <v>#REF!</v>
      </c>
      <c r="N16" s="84" t="e">
        <f>#REF!</f>
        <v>#REF!</v>
      </c>
      <c r="O16" s="73" t="e">
        <f t="shared" si="2"/>
        <v>#REF!</v>
      </c>
      <c r="P16" s="74" t="e">
        <f t="shared" si="12"/>
        <v>#REF!</v>
      </c>
      <c r="Q16" s="84" t="e">
        <f t="shared" si="3"/>
        <v>#REF!</v>
      </c>
      <c r="R16" s="74" t="e">
        <f t="shared" si="4"/>
        <v>#REF!</v>
      </c>
      <c r="S16" s="82"/>
      <c r="T16" s="127" t="e">
        <f>#REF!</f>
        <v>#REF!</v>
      </c>
      <c r="U16" s="85" t="e">
        <f>#REF!</f>
        <v>#REF!</v>
      </c>
      <c r="V16" s="86">
        <v>2.1000000000000001E-2</v>
      </c>
      <c r="W16" s="82"/>
      <c r="X16" s="192" t="e">
        <f t="shared" si="13"/>
        <v>#REF!</v>
      </c>
      <c r="Y16" s="87" t="e">
        <f>(NPV($C$2,Summary!$AE16:$CK16))*((1+$C$2)^0.5)</f>
        <v>#REF!</v>
      </c>
      <c r="Z16" s="75" t="e">
        <f t="shared" si="14"/>
        <v>#REF!</v>
      </c>
      <c r="AA16" s="75" t="e">
        <f t="shared" si="15"/>
        <v>#REF!</v>
      </c>
      <c r="AB16" s="75" t="e">
        <f>IF(U16=0,((I16*Y16))/(((IF(Q16=0,P16,Q16))*V16)+T16),((I16*Y16))/(((IF(Q16=0,P16,Q16))*V16)+T16+((U16-T16)*I16)))</f>
        <v>#REF!</v>
      </c>
      <c r="AC16" s="54"/>
      <c r="AD16" s="54" t="str">
        <f t="shared" si="5"/>
        <v/>
      </c>
      <c r="AE16" s="54" t="str">
        <f t="shared" si="5"/>
        <v/>
      </c>
      <c r="AF16" s="54" t="str">
        <f t="shared" si="5"/>
        <v/>
      </c>
      <c r="AG16" s="54" t="str">
        <f t="shared" si="5"/>
        <v/>
      </c>
      <c r="AH16" s="54" t="str">
        <f t="shared" si="5"/>
        <v/>
      </c>
      <c r="AI16" s="54" t="str">
        <f t="shared" si="5"/>
        <v/>
      </c>
      <c r="AJ16" s="54" t="str">
        <f t="shared" si="5"/>
        <v/>
      </c>
      <c r="AK16" s="54" t="str">
        <f t="shared" si="5"/>
        <v/>
      </c>
      <c r="AL16" s="54" t="str">
        <f t="shared" si="5"/>
        <v/>
      </c>
      <c r="AM16" s="54" t="str">
        <f t="shared" si="5"/>
        <v/>
      </c>
      <c r="AN16" s="54" t="e">
        <f t="shared" si="6"/>
        <v>#REF!</v>
      </c>
      <c r="AO16" s="54" t="e">
        <f t="shared" si="6"/>
        <v>#REF!</v>
      </c>
      <c r="AP16" s="54" t="e">
        <f t="shared" si="6"/>
        <v>#REF!</v>
      </c>
      <c r="AQ16" s="54" t="e">
        <f t="shared" si="6"/>
        <v>#REF!</v>
      </c>
      <c r="AR16" s="54" t="e">
        <f t="shared" si="6"/>
        <v>#REF!</v>
      </c>
      <c r="AS16" s="54" t="e">
        <f t="shared" si="6"/>
        <v>#REF!</v>
      </c>
      <c r="AT16" s="54" t="e">
        <f t="shared" si="6"/>
        <v>#REF!</v>
      </c>
      <c r="AU16" s="54" t="e">
        <f t="shared" si="6"/>
        <v>#REF!</v>
      </c>
      <c r="AV16" s="54" t="e">
        <f t="shared" si="6"/>
        <v>#REF!</v>
      </c>
      <c r="AW16" s="54" t="e">
        <f t="shared" si="6"/>
        <v>#REF!</v>
      </c>
      <c r="AX16" s="54" t="e">
        <f t="shared" si="7"/>
        <v>#REF!</v>
      </c>
      <c r="AY16" s="54" t="e">
        <f t="shared" si="7"/>
        <v>#REF!</v>
      </c>
      <c r="AZ16" s="54" t="e">
        <f t="shared" si="7"/>
        <v>#REF!</v>
      </c>
      <c r="BA16" s="54" t="e">
        <f t="shared" si="7"/>
        <v>#REF!</v>
      </c>
      <c r="BB16" s="54" t="e">
        <f t="shared" si="7"/>
        <v>#REF!</v>
      </c>
      <c r="BC16" s="54" t="e">
        <f t="shared" si="7"/>
        <v>#REF!</v>
      </c>
      <c r="BD16" s="54" t="e">
        <f t="shared" si="7"/>
        <v>#REF!</v>
      </c>
      <c r="BE16" s="54" t="e">
        <f t="shared" si="7"/>
        <v>#REF!</v>
      </c>
      <c r="BF16" s="54" t="e">
        <f t="shared" si="7"/>
        <v>#REF!</v>
      </c>
      <c r="BG16" s="54" t="e">
        <f t="shared" si="7"/>
        <v>#REF!</v>
      </c>
      <c r="BH16" s="54" t="e">
        <f t="shared" si="8"/>
        <v>#REF!</v>
      </c>
      <c r="BI16" s="54" t="e">
        <f t="shared" si="8"/>
        <v>#REF!</v>
      </c>
      <c r="BJ16" s="54" t="e">
        <f t="shared" si="8"/>
        <v>#REF!</v>
      </c>
      <c r="BK16" s="54" t="e">
        <f t="shared" si="8"/>
        <v>#REF!</v>
      </c>
      <c r="BL16" s="54" t="e">
        <f t="shared" si="8"/>
        <v>#REF!</v>
      </c>
      <c r="BM16" s="54" t="e">
        <f t="shared" si="8"/>
        <v>#REF!</v>
      </c>
      <c r="BN16" s="54" t="e">
        <f t="shared" si="8"/>
        <v>#REF!</v>
      </c>
      <c r="BO16" s="54" t="e">
        <f t="shared" si="8"/>
        <v>#REF!</v>
      </c>
      <c r="BP16" s="54" t="e">
        <f t="shared" si="8"/>
        <v>#REF!</v>
      </c>
      <c r="BQ16" s="54" t="e">
        <f t="shared" si="8"/>
        <v>#REF!</v>
      </c>
      <c r="BR16" s="54" t="e">
        <f t="shared" si="9"/>
        <v>#REF!</v>
      </c>
      <c r="BS16" s="54" t="e">
        <f t="shared" si="9"/>
        <v>#REF!</v>
      </c>
      <c r="BT16" s="54" t="e">
        <f t="shared" si="9"/>
        <v>#REF!</v>
      </c>
      <c r="BU16" s="54" t="e">
        <f t="shared" si="9"/>
        <v>#REF!</v>
      </c>
      <c r="BV16" s="54" t="e">
        <f t="shared" si="9"/>
        <v>#REF!</v>
      </c>
      <c r="BW16" s="54" t="e">
        <f t="shared" si="9"/>
        <v>#REF!</v>
      </c>
      <c r="BX16" s="54" t="e">
        <f t="shared" si="9"/>
        <v>#REF!</v>
      </c>
      <c r="BY16" s="54" t="e">
        <f t="shared" si="9"/>
        <v>#REF!</v>
      </c>
      <c r="BZ16" s="54" t="e">
        <f t="shared" si="9"/>
        <v>#REF!</v>
      </c>
      <c r="CA16" s="54" t="e">
        <f t="shared" si="9"/>
        <v>#REF!</v>
      </c>
      <c r="CB16" s="54" t="e">
        <f t="shared" si="10"/>
        <v>#REF!</v>
      </c>
      <c r="CC16" s="54" t="e">
        <f t="shared" si="10"/>
        <v>#REF!</v>
      </c>
      <c r="CD16" s="54" t="e">
        <f t="shared" si="10"/>
        <v>#REF!</v>
      </c>
      <c r="CE16" s="54" t="e">
        <f t="shared" si="10"/>
        <v>#REF!</v>
      </c>
      <c r="CF16" s="54" t="e">
        <f t="shared" si="10"/>
        <v>#REF!</v>
      </c>
      <c r="CG16" s="54" t="e">
        <f t="shared" si="10"/>
        <v>#REF!</v>
      </c>
      <c r="CH16" s="54" t="e">
        <f t="shared" si="10"/>
        <v>#REF!</v>
      </c>
      <c r="CI16" s="54" t="e">
        <f t="shared" si="10"/>
        <v>#REF!</v>
      </c>
      <c r="CJ16" s="54" t="e">
        <f t="shared" si="10"/>
        <v>#REF!</v>
      </c>
      <c r="CK16" s="54"/>
      <c r="CL16" s="54"/>
      <c r="CM16" s="54"/>
      <c r="CN16" s="59">
        <v>2006</v>
      </c>
      <c r="CO16" s="69">
        <f>SUMPRODUCT('Avoided Costs and Load Shapes'!$N19:$R19,'Avoided Costs and Load Shapes'!$W$10:$AA$10)</f>
        <v>9.3924756506563678E-2</v>
      </c>
      <c r="CP16" s="70">
        <f>SUMPRODUCT('Avoided Costs and Load Shapes'!$N19:$R19,'Avoided Costs and Load Shapes'!$W$46:$AA$46)</f>
        <v>7.2941426321401381E-2</v>
      </c>
    </row>
    <row r="17" spans="1:94" ht="35.1" customHeight="1">
      <c r="A17" s="82" t="s">
        <v>118</v>
      </c>
      <c r="B17" s="82" t="s">
        <v>96</v>
      </c>
      <c r="C17" s="82"/>
      <c r="D17" s="82"/>
      <c r="E17" s="129" t="e">
        <f>#REF!</f>
        <v>#REF!</v>
      </c>
      <c r="F17" s="129" t="e">
        <f>#REF!</f>
        <v>#REF!</v>
      </c>
      <c r="G17" s="82" t="s">
        <v>112</v>
      </c>
      <c r="H17" s="126" t="e">
        <f>#REF!</f>
        <v>#REF!</v>
      </c>
      <c r="I17" s="84">
        <v>0.96</v>
      </c>
      <c r="J17" s="126" t="e">
        <f>#REF!</f>
        <v>#REF!</v>
      </c>
      <c r="K17" s="126" t="e">
        <f t="shared" si="11"/>
        <v>#REF!</v>
      </c>
      <c r="L17" s="73" t="e">
        <f t="shared" si="1"/>
        <v>#REF!</v>
      </c>
      <c r="M17" s="83" t="e">
        <f>#REF!</f>
        <v>#REF!</v>
      </c>
      <c r="N17" s="84" t="e">
        <f>#REF!</f>
        <v>#REF!</v>
      </c>
      <c r="O17" s="73" t="e">
        <f t="shared" si="2"/>
        <v>#REF!</v>
      </c>
      <c r="P17" s="74" t="e">
        <f t="shared" si="12"/>
        <v>#REF!</v>
      </c>
      <c r="Q17" s="84" t="e">
        <f t="shared" si="3"/>
        <v>#REF!</v>
      </c>
      <c r="R17" s="74" t="e">
        <f t="shared" si="4"/>
        <v>#REF!</v>
      </c>
      <c r="S17" s="82"/>
      <c r="T17" s="127" t="e">
        <f>#REF!</f>
        <v>#REF!</v>
      </c>
      <c r="U17" s="85" t="e">
        <f>#REF!</f>
        <v>#REF!</v>
      </c>
      <c r="V17" s="86">
        <v>2.1000000000000001E-2</v>
      </c>
      <c r="W17" s="82"/>
      <c r="X17" s="192" t="e">
        <f t="shared" si="13"/>
        <v>#REF!</v>
      </c>
      <c r="Y17" s="87" t="e">
        <f>(NPV($C$2,Summary!$AE17:$CK17))*((1+$C$2)^0.5)</f>
        <v>#REF!</v>
      </c>
      <c r="Z17" s="75" t="e">
        <f t="shared" si="14"/>
        <v>#REF!</v>
      </c>
      <c r="AA17" s="75" t="e">
        <f t="shared" si="15"/>
        <v>#REF!</v>
      </c>
      <c r="AB17" s="75" t="e">
        <f t="shared" si="16"/>
        <v>#REF!</v>
      </c>
      <c r="AC17" s="54"/>
      <c r="AD17" s="54" t="str">
        <f t="shared" si="5"/>
        <v/>
      </c>
      <c r="AE17" s="54" t="str">
        <f t="shared" si="5"/>
        <v/>
      </c>
      <c r="AF17" s="54" t="str">
        <f t="shared" si="5"/>
        <v/>
      </c>
      <c r="AG17" s="54" t="str">
        <f t="shared" si="5"/>
        <v/>
      </c>
      <c r="AH17" s="54" t="str">
        <f t="shared" si="5"/>
        <v/>
      </c>
      <c r="AI17" s="54" t="str">
        <f t="shared" si="5"/>
        <v/>
      </c>
      <c r="AJ17" s="54" t="str">
        <f t="shared" si="5"/>
        <v/>
      </c>
      <c r="AK17" s="54" t="str">
        <f t="shared" si="5"/>
        <v/>
      </c>
      <c r="AL17" s="54" t="str">
        <f t="shared" si="5"/>
        <v/>
      </c>
      <c r="AM17" s="54" t="str">
        <f t="shared" si="5"/>
        <v/>
      </c>
      <c r="AN17" s="54" t="e">
        <f t="shared" si="6"/>
        <v>#REF!</v>
      </c>
      <c r="AO17" s="54" t="e">
        <f t="shared" si="6"/>
        <v>#REF!</v>
      </c>
      <c r="AP17" s="54" t="e">
        <f t="shared" si="6"/>
        <v>#REF!</v>
      </c>
      <c r="AQ17" s="54" t="e">
        <f t="shared" si="6"/>
        <v>#REF!</v>
      </c>
      <c r="AR17" s="54" t="e">
        <f t="shared" si="6"/>
        <v>#REF!</v>
      </c>
      <c r="AS17" s="54" t="e">
        <f t="shared" si="6"/>
        <v>#REF!</v>
      </c>
      <c r="AT17" s="54" t="e">
        <f t="shared" si="6"/>
        <v>#REF!</v>
      </c>
      <c r="AU17" s="54" t="e">
        <f t="shared" si="6"/>
        <v>#REF!</v>
      </c>
      <c r="AV17" s="54" t="e">
        <f t="shared" si="6"/>
        <v>#REF!</v>
      </c>
      <c r="AW17" s="54" t="e">
        <f t="shared" si="6"/>
        <v>#REF!</v>
      </c>
      <c r="AX17" s="54" t="e">
        <f t="shared" si="7"/>
        <v>#REF!</v>
      </c>
      <c r="AY17" s="54" t="e">
        <f t="shared" si="7"/>
        <v>#REF!</v>
      </c>
      <c r="AZ17" s="54" t="e">
        <f t="shared" si="7"/>
        <v>#REF!</v>
      </c>
      <c r="BA17" s="54" t="e">
        <f t="shared" si="7"/>
        <v>#REF!</v>
      </c>
      <c r="BB17" s="54" t="e">
        <f t="shared" si="7"/>
        <v>#REF!</v>
      </c>
      <c r="BC17" s="54" t="e">
        <f t="shared" si="7"/>
        <v>#REF!</v>
      </c>
      <c r="BD17" s="54" t="e">
        <f t="shared" si="7"/>
        <v>#REF!</v>
      </c>
      <c r="BE17" s="54" t="e">
        <f t="shared" si="7"/>
        <v>#REF!</v>
      </c>
      <c r="BF17" s="54" t="e">
        <f t="shared" si="7"/>
        <v>#REF!</v>
      </c>
      <c r="BG17" s="54" t="e">
        <f t="shared" si="7"/>
        <v>#REF!</v>
      </c>
      <c r="BH17" s="54" t="e">
        <f t="shared" si="8"/>
        <v>#REF!</v>
      </c>
      <c r="BI17" s="54" t="e">
        <f t="shared" si="8"/>
        <v>#REF!</v>
      </c>
      <c r="BJ17" s="54" t="e">
        <f t="shared" si="8"/>
        <v>#REF!</v>
      </c>
      <c r="BK17" s="54" t="e">
        <f t="shared" si="8"/>
        <v>#REF!</v>
      </c>
      <c r="BL17" s="54" t="e">
        <f t="shared" si="8"/>
        <v>#REF!</v>
      </c>
      <c r="BM17" s="54" t="e">
        <f t="shared" si="8"/>
        <v>#REF!</v>
      </c>
      <c r="BN17" s="54" t="e">
        <f t="shared" si="8"/>
        <v>#REF!</v>
      </c>
      <c r="BO17" s="54" t="e">
        <f t="shared" si="8"/>
        <v>#REF!</v>
      </c>
      <c r="BP17" s="54" t="e">
        <f t="shared" si="8"/>
        <v>#REF!</v>
      </c>
      <c r="BQ17" s="54" t="e">
        <f t="shared" si="8"/>
        <v>#REF!</v>
      </c>
      <c r="BR17" s="54" t="e">
        <f t="shared" si="9"/>
        <v>#REF!</v>
      </c>
      <c r="BS17" s="54" t="e">
        <f t="shared" si="9"/>
        <v>#REF!</v>
      </c>
      <c r="BT17" s="54" t="e">
        <f t="shared" si="9"/>
        <v>#REF!</v>
      </c>
      <c r="BU17" s="54" t="e">
        <f t="shared" si="9"/>
        <v>#REF!</v>
      </c>
      <c r="BV17" s="54" t="e">
        <f t="shared" si="9"/>
        <v>#REF!</v>
      </c>
      <c r="BW17" s="54" t="e">
        <f t="shared" si="9"/>
        <v>#REF!</v>
      </c>
      <c r="BX17" s="54" t="e">
        <f t="shared" si="9"/>
        <v>#REF!</v>
      </c>
      <c r="BY17" s="54" t="e">
        <f t="shared" si="9"/>
        <v>#REF!</v>
      </c>
      <c r="BZ17" s="54" t="e">
        <f t="shared" si="9"/>
        <v>#REF!</v>
      </c>
      <c r="CA17" s="54" t="e">
        <f t="shared" si="9"/>
        <v>#REF!</v>
      </c>
      <c r="CB17" s="54" t="e">
        <f t="shared" si="10"/>
        <v>#REF!</v>
      </c>
      <c r="CC17" s="54" t="e">
        <f t="shared" si="10"/>
        <v>#REF!</v>
      </c>
      <c r="CD17" s="54" t="e">
        <f t="shared" si="10"/>
        <v>#REF!</v>
      </c>
      <c r="CE17" s="54" t="e">
        <f t="shared" si="10"/>
        <v>#REF!</v>
      </c>
      <c r="CF17" s="54" t="e">
        <f t="shared" si="10"/>
        <v>#REF!</v>
      </c>
      <c r="CG17" s="54" t="e">
        <f t="shared" si="10"/>
        <v>#REF!</v>
      </c>
      <c r="CH17" s="54" t="e">
        <f t="shared" si="10"/>
        <v>#REF!</v>
      </c>
      <c r="CI17" s="54" t="e">
        <f t="shared" si="10"/>
        <v>#REF!</v>
      </c>
      <c r="CJ17" s="54" t="e">
        <f t="shared" si="10"/>
        <v>#REF!</v>
      </c>
      <c r="CK17" s="54"/>
      <c r="CL17" s="54"/>
      <c r="CM17" s="54"/>
      <c r="CN17" s="59">
        <v>2007</v>
      </c>
      <c r="CO17" s="69">
        <f>SUMPRODUCT('Avoided Costs and Load Shapes'!$N20:$R20,'Avoided Costs and Load Shapes'!$W$10:$AA$10)</f>
        <v>9.5238000662457745E-2</v>
      </c>
      <c r="CP17" s="70">
        <f>SUMPRODUCT('Avoided Costs and Load Shapes'!$N20:$R20,'Avoided Costs and Load Shapes'!$W$46:$AA$46)</f>
        <v>7.3358843004949409E-2</v>
      </c>
    </row>
    <row r="18" spans="1:94" ht="35.1" customHeight="1">
      <c r="A18" s="82" t="s">
        <v>119</v>
      </c>
      <c r="B18" s="82" t="s">
        <v>96</v>
      </c>
      <c r="C18" s="82"/>
      <c r="D18" s="82"/>
      <c r="E18" s="129" t="e">
        <f>#REF!</f>
        <v>#REF!</v>
      </c>
      <c r="F18" s="129" t="e">
        <f>#REF!</f>
        <v>#REF!</v>
      </c>
      <c r="G18" s="82" t="s">
        <v>112</v>
      </c>
      <c r="H18" s="126" t="e">
        <f>#REF!</f>
        <v>#REF!</v>
      </c>
      <c r="I18" s="84">
        <v>0.96</v>
      </c>
      <c r="J18" s="126" t="e">
        <f>#REF!</f>
        <v>#REF!</v>
      </c>
      <c r="K18" s="126" t="e">
        <f t="shared" si="11"/>
        <v>#REF!</v>
      </c>
      <c r="L18" s="73" t="e">
        <f t="shared" si="1"/>
        <v>#REF!</v>
      </c>
      <c r="M18" s="83" t="e">
        <f>#REF!</f>
        <v>#REF!</v>
      </c>
      <c r="N18" s="84" t="e">
        <f>#REF!</f>
        <v>#REF!</v>
      </c>
      <c r="O18" s="73" t="e">
        <f t="shared" si="2"/>
        <v>#REF!</v>
      </c>
      <c r="P18" s="74" t="e">
        <f t="shared" si="12"/>
        <v>#REF!</v>
      </c>
      <c r="Q18" s="84" t="e">
        <f t="shared" si="3"/>
        <v>#REF!</v>
      </c>
      <c r="R18" s="74" t="e">
        <f t="shared" si="4"/>
        <v>#REF!</v>
      </c>
      <c r="S18" s="82"/>
      <c r="T18" s="127" t="e">
        <f>#REF!</f>
        <v>#REF!</v>
      </c>
      <c r="U18" s="85" t="e">
        <f>#REF!</f>
        <v>#REF!</v>
      </c>
      <c r="V18" s="86">
        <v>2.1000000000000001E-2</v>
      </c>
      <c r="W18" s="82"/>
      <c r="X18" s="192" t="e">
        <f t="shared" si="13"/>
        <v>#REF!</v>
      </c>
      <c r="Y18" s="87" t="e">
        <f>(NPV($C$2,Summary!$AE18:$CK18))*((1+$C$2)^0.5)</f>
        <v>#REF!</v>
      </c>
      <c r="Z18" s="75" t="e">
        <f t="shared" si="14"/>
        <v>#REF!</v>
      </c>
      <c r="AA18" s="75" t="e">
        <f t="shared" si="15"/>
        <v>#REF!</v>
      </c>
      <c r="AB18" s="75" t="e">
        <f t="shared" si="16"/>
        <v>#REF!</v>
      </c>
      <c r="AC18" s="54"/>
      <c r="AD18" s="54" t="str">
        <f t="shared" si="5"/>
        <v/>
      </c>
      <c r="AE18" s="54" t="str">
        <f t="shared" si="5"/>
        <v/>
      </c>
      <c r="AF18" s="54" t="str">
        <f t="shared" si="5"/>
        <v/>
      </c>
      <c r="AG18" s="54" t="str">
        <f t="shared" si="5"/>
        <v/>
      </c>
      <c r="AH18" s="54" t="str">
        <f t="shared" si="5"/>
        <v/>
      </c>
      <c r="AI18" s="54" t="str">
        <f t="shared" si="5"/>
        <v/>
      </c>
      <c r="AJ18" s="54" t="str">
        <f t="shared" si="5"/>
        <v/>
      </c>
      <c r="AK18" s="54" t="str">
        <f t="shared" si="5"/>
        <v/>
      </c>
      <c r="AL18" s="54" t="str">
        <f t="shared" si="5"/>
        <v/>
      </c>
      <c r="AM18" s="54" t="str">
        <f t="shared" si="5"/>
        <v/>
      </c>
      <c r="AN18" s="54" t="e">
        <f t="shared" si="6"/>
        <v>#REF!</v>
      </c>
      <c r="AO18" s="54" t="e">
        <f t="shared" si="6"/>
        <v>#REF!</v>
      </c>
      <c r="AP18" s="54" t="e">
        <f t="shared" si="6"/>
        <v>#REF!</v>
      </c>
      <c r="AQ18" s="54" t="e">
        <f t="shared" si="6"/>
        <v>#REF!</v>
      </c>
      <c r="AR18" s="54" t="e">
        <f t="shared" si="6"/>
        <v>#REF!</v>
      </c>
      <c r="AS18" s="54" t="e">
        <f t="shared" si="6"/>
        <v>#REF!</v>
      </c>
      <c r="AT18" s="54" t="e">
        <f t="shared" si="6"/>
        <v>#REF!</v>
      </c>
      <c r="AU18" s="54" t="e">
        <f t="shared" si="6"/>
        <v>#REF!</v>
      </c>
      <c r="AV18" s="54" t="e">
        <f t="shared" si="6"/>
        <v>#REF!</v>
      </c>
      <c r="AW18" s="54" t="e">
        <f t="shared" si="6"/>
        <v>#REF!</v>
      </c>
      <c r="AX18" s="54" t="e">
        <f t="shared" si="7"/>
        <v>#REF!</v>
      </c>
      <c r="AY18" s="54" t="e">
        <f t="shared" si="7"/>
        <v>#REF!</v>
      </c>
      <c r="AZ18" s="54" t="e">
        <f t="shared" si="7"/>
        <v>#REF!</v>
      </c>
      <c r="BA18" s="54" t="e">
        <f t="shared" si="7"/>
        <v>#REF!</v>
      </c>
      <c r="BB18" s="54" t="e">
        <f t="shared" si="7"/>
        <v>#REF!</v>
      </c>
      <c r="BC18" s="54" t="e">
        <f t="shared" si="7"/>
        <v>#REF!</v>
      </c>
      <c r="BD18" s="54" t="e">
        <f t="shared" si="7"/>
        <v>#REF!</v>
      </c>
      <c r="BE18" s="54" t="e">
        <f t="shared" si="7"/>
        <v>#REF!</v>
      </c>
      <c r="BF18" s="54" t="e">
        <f t="shared" si="7"/>
        <v>#REF!</v>
      </c>
      <c r="BG18" s="54" t="e">
        <f t="shared" si="7"/>
        <v>#REF!</v>
      </c>
      <c r="BH18" s="54" t="e">
        <f t="shared" si="8"/>
        <v>#REF!</v>
      </c>
      <c r="BI18" s="54" t="e">
        <f t="shared" si="8"/>
        <v>#REF!</v>
      </c>
      <c r="BJ18" s="54" t="e">
        <f t="shared" si="8"/>
        <v>#REF!</v>
      </c>
      <c r="BK18" s="54" t="e">
        <f t="shared" si="8"/>
        <v>#REF!</v>
      </c>
      <c r="BL18" s="54" t="e">
        <f t="shared" si="8"/>
        <v>#REF!</v>
      </c>
      <c r="BM18" s="54" t="e">
        <f t="shared" si="8"/>
        <v>#REF!</v>
      </c>
      <c r="BN18" s="54" t="e">
        <f t="shared" si="8"/>
        <v>#REF!</v>
      </c>
      <c r="BO18" s="54" t="e">
        <f t="shared" si="8"/>
        <v>#REF!</v>
      </c>
      <c r="BP18" s="54" t="e">
        <f t="shared" si="8"/>
        <v>#REF!</v>
      </c>
      <c r="BQ18" s="54" t="e">
        <f t="shared" si="8"/>
        <v>#REF!</v>
      </c>
      <c r="BR18" s="54" t="e">
        <f t="shared" si="9"/>
        <v>#REF!</v>
      </c>
      <c r="BS18" s="54" t="e">
        <f t="shared" si="9"/>
        <v>#REF!</v>
      </c>
      <c r="BT18" s="54" t="e">
        <f t="shared" si="9"/>
        <v>#REF!</v>
      </c>
      <c r="BU18" s="54" t="e">
        <f t="shared" si="9"/>
        <v>#REF!</v>
      </c>
      <c r="BV18" s="54" t="e">
        <f t="shared" si="9"/>
        <v>#REF!</v>
      </c>
      <c r="BW18" s="54" t="e">
        <f t="shared" si="9"/>
        <v>#REF!</v>
      </c>
      <c r="BX18" s="54" t="e">
        <f t="shared" si="9"/>
        <v>#REF!</v>
      </c>
      <c r="BY18" s="54" t="e">
        <f t="shared" si="9"/>
        <v>#REF!</v>
      </c>
      <c r="BZ18" s="54" t="e">
        <f t="shared" si="9"/>
        <v>#REF!</v>
      </c>
      <c r="CA18" s="54" t="e">
        <f t="shared" si="9"/>
        <v>#REF!</v>
      </c>
      <c r="CB18" s="54" t="e">
        <f t="shared" si="10"/>
        <v>#REF!</v>
      </c>
      <c r="CC18" s="54" t="e">
        <f t="shared" si="10"/>
        <v>#REF!</v>
      </c>
      <c r="CD18" s="54" t="e">
        <f t="shared" si="10"/>
        <v>#REF!</v>
      </c>
      <c r="CE18" s="54" t="e">
        <f t="shared" si="10"/>
        <v>#REF!</v>
      </c>
      <c r="CF18" s="54" t="e">
        <f t="shared" si="10"/>
        <v>#REF!</v>
      </c>
      <c r="CG18" s="54" t="e">
        <f t="shared" si="10"/>
        <v>#REF!</v>
      </c>
      <c r="CH18" s="54" t="e">
        <f t="shared" si="10"/>
        <v>#REF!</v>
      </c>
      <c r="CI18" s="54" t="e">
        <f t="shared" si="10"/>
        <v>#REF!</v>
      </c>
      <c r="CJ18" s="54" t="e">
        <f t="shared" si="10"/>
        <v>#REF!</v>
      </c>
      <c r="CK18" s="54"/>
      <c r="CL18" s="54"/>
      <c r="CM18" s="54"/>
      <c r="CN18" s="59">
        <v>2008</v>
      </c>
      <c r="CO18" s="69">
        <f>SUMPRODUCT('Avoided Costs and Load Shapes'!$N21:$R21,'Avoided Costs and Load Shapes'!$W$10:$AA$10)</f>
        <v>8.5724802724349569E-2</v>
      </c>
      <c r="CP18" s="70">
        <f>SUMPRODUCT('Avoided Costs and Load Shapes'!$N21:$R21,'Avoided Costs and Load Shapes'!$W$46:$AA$46)</f>
        <v>6.3748340355844049E-2</v>
      </c>
    </row>
    <row r="19" spans="1:94" ht="35.1" customHeight="1">
      <c r="A19" s="82" t="s">
        <v>120</v>
      </c>
      <c r="B19" s="82" t="s">
        <v>96</v>
      </c>
      <c r="C19" s="82"/>
      <c r="D19" s="82"/>
      <c r="E19" s="129" t="e">
        <f>#REF!</f>
        <v>#REF!</v>
      </c>
      <c r="F19" s="129" t="e">
        <f>#REF!</f>
        <v>#REF!</v>
      </c>
      <c r="G19" s="82" t="s">
        <v>112</v>
      </c>
      <c r="H19" s="126" t="e">
        <f>#REF!</f>
        <v>#REF!</v>
      </c>
      <c r="I19" s="84">
        <v>0.96</v>
      </c>
      <c r="J19" s="126" t="e">
        <f>#REF!</f>
        <v>#REF!</v>
      </c>
      <c r="K19" s="126" t="e">
        <f t="shared" si="11"/>
        <v>#REF!</v>
      </c>
      <c r="L19" s="73" t="e">
        <f t="shared" si="1"/>
        <v>#REF!</v>
      </c>
      <c r="M19" s="83" t="e">
        <f>#REF!</f>
        <v>#REF!</v>
      </c>
      <c r="N19" s="84" t="e">
        <f>#REF!</f>
        <v>#REF!</v>
      </c>
      <c r="O19" s="73" t="e">
        <f t="shared" si="2"/>
        <v>#REF!</v>
      </c>
      <c r="P19" s="74" t="e">
        <f t="shared" si="12"/>
        <v>#REF!</v>
      </c>
      <c r="Q19" s="84" t="e">
        <f t="shared" si="3"/>
        <v>#REF!</v>
      </c>
      <c r="R19" s="74" t="e">
        <f t="shared" si="4"/>
        <v>#REF!</v>
      </c>
      <c r="S19" s="82"/>
      <c r="T19" s="127" t="e">
        <f>#REF!</f>
        <v>#REF!</v>
      </c>
      <c r="U19" s="85" t="e">
        <f>#REF!</f>
        <v>#REF!</v>
      </c>
      <c r="V19" s="86">
        <v>2.1000000000000001E-2</v>
      </c>
      <c r="W19" s="82"/>
      <c r="X19" s="192" t="e">
        <f t="shared" si="13"/>
        <v>#REF!</v>
      </c>
      <c r="Y19" s="87" t="e">
        <f>(NPV($C$2,Summary!$AE19:$CK19))*((1+$C$2)^0.5)</f>
        <v>#REF!</v>
      </c>
      <c r="Z19" s="75" t="e">
        <f t="shared" si="14"/>
        <v>#REF!</v>
      </c>
      <c r="AA19" s="75" t="e">
        <f t="shared" si="15"/>
        <v>#REF!</v>
      </c>
      <c r="AB19" s="75" t="e">
        <f t="shared" si="16"/>
        <v>#REF!</v>
      </c>
      <c r="AC19" s="54"/>
      <c r="AD19" s="54" t="str">
        <f t="shared" si="5"/>
        <v/>
      </c>
      <c r="AE19" s="54" t="str">
        <f t="shared" si="5"/>
        <v/>
      </c>
      <c r="AF19" s="54" t="str">
        <f t="shared" si="5"/>
        <v/>
      </c>
      <c r="AG19" s="54" t="str">
        <f t="shared" si="5"/>
        <v/>
      </c>
      <c r="AH19" s="54" t="str">
        <f t="shared" si="5"/>
        <v/>
      </c>
      <c r="AI19" s="54" t="str">
        <f t="shared" si="5"/>
        <v/>
      </c>
      <c r="AJ19" s="54" t="str">
        <f t="shared" si="5"/>
        <v/>
      </c>
      <c r="AK19" s="54" t="str">
        <f t="shared" si="5"/>
        <v/>
      </c>
      <c r="AL19" s="54" t="str">
        <f t="shared" si="5"/>
        <v/>
      </c>
      <c r="AM19" s="54" t="str">
        <f t="shared" si="5"/>
        <v/>
      </c>
      <c r="AN19" s="54" t="e">
        <f t="shared" si="6"/>
        <v>#REF!</v>
      </c>
      <c r="AO19" s="54" t="e">
        <f t="shared" si="6"/>
        <v>#REF!</v>
      </c>
      <c r="AP19" s="54" t="e">
        <f t="shared" si="6"/>
        <v>#REF!</v>
      </c>
      <c r="AQ19" s="54" t="e">
        <f t="shared" si="6"/>
        <v>#REF!</v>
      </c>
      <c r="AR19" s="54" t="e">
        <f t="shared" si="6"/>
        <v>#REF!</v>
      </c>
      <c r="AS19" s="54" t="e">
        <f t="shared" si="6"/>
        <v>#REF!</v>
      </c>
      <c r="AT19" s="54" t="e">
        <f t="shared" si="6"/>
        <v>#REF!</v>
      </c>
      <c r="AU19" s="54" t="e">
        <f t="shared" si="6"/>
        <v>#REF!</v>
      </c>
      <c r="AV19" s="54" t="e">
        <f t="shared" si="6"/>
        <v>#REF!</v>
      </c>
      <c r="AW19" s="54" t="e">
        <f t="shared" si="6"/>
        <v>#REF!</v>
      </c>
      <c r="AX19" s="54" t="e">
        <f t="shared" si="7"/>
        <v>#REF!</v>
      </c>
      <c r="AY19" s="54" t="e">
        <f t="shared" si="7"/>
        <v>#REF!</v>
      </c>
      <c r="AZ19" s="54" t="e">
        <f t="shared" si="7"/>
        <v>#REF!</v>
      </c>
      <c r="BA19" s="54" t="e">
        <f t="shared" si="7"/>
        <v>#REF!</v>
      </c>
      <c r="BB19" s="54" t="e">
        <f t="shared" si="7"/>
        <v>#REF!</v>
      </c>
      <c r="BC19" s="54" t="e">
        <f t="shared" si="7"/>
        <v>#REF!</v>
      </c>
      <c r="BD19" s="54" t="e">
        <f t="shared" si="7"/>
        <v>#REF!</v>
      </c>
      <c r="BE19" s="54" t="e">
        <f t="shared" si="7"/>
        <v>#REF!</v>
      </c>
      <c r="BF19" s="54" t="e">
        <f t="shared" si="7"/>
        <v>#REF!</v>
      </c>
      <c r="BG19" s="54" t="e">
        <f t="shared" si="7"/>
        <v>#REF!</v>
      </c>
      <c r="BH19" s="54" t="e">
        <f t="shared" si="8"/>
        <v>#REF!</v>
      </c>
      <c r="BI19" s="54" t="e">
        <f t="shared" si="8"/>
        <v>#REF!</v>
      </c>
      <c r="BJ19" s="54" t="e">
        <f t="shared" si="8"/>
        <v>#REF!</v>
      </c>
      <c r="BK19" s="54" t="e">
        <f t="shared" si="8"/>
        <v>#REF!</v>
      </c>
      <c r="BL19" s="54" t="e">
        <f t="shared" si="8"/>
        <v>#REF!</v>
      </c>
      <c r="BM19" s="54" t="e">
        <f t="shared" si="8"/>
        <v>#REF!</v>
      </c>
      <c r="BN19" s="54" t="e">
        <f t="shared" si="8"/>
        <v>#REF!</v>
      </c>
      <c r="BO19" s="54" t="e">
        <f t="shared" si="8"/>
        <v>#REF!</v>
      </c>
      <c r="BP19" s="54" t="e">
        <f t="shared" si="8"/>
        <v>#REF!</v>
      </c>
      <c r="BQ19" s="54" t="e">
        <f t="shared" si="8"/>
        <v>#REF!</v>
      </c>
      <c r="BR19" s="54" t="e">
        <f t="shared" si="9"/>
        <v>#REF!</v>
      </c>
      <c r="BS19" s="54" t="e">
        <f t="shared" si="9"/>
        <v>#REF!</v>
      </c>
      <c r="BT19" s="54" t="e">
        <f t="shared" si="9"/>
        <v>#REF!</v>
      </c>
      <c r="BU19" s="54" t="e">
        <f t="shared" si="9"/>
        <v>#REF!</v>
      </c>
      <c r="BV19" s="54" t="e">
        <f t="shared" si="9"/>
        <v>#REF!</v>
      </c>
      <c r="BW19" s="54" t="e">
        <f t="shared" si="9"/>
        <v>#REF!</v>
      </c>
      <c r="BX19" s="54" t="e">
        <f t="shared" si="9"/>
        <v>#REF!</v>
      </c>
      <c r="BY19" s="54" t="e">
        <f t="shared" si="9"/>
        <v>#REF!</v>
      </c>
      <c r="BZ19" s="54" t="e">
        <f t="shared" si="9"/>
        <v>#REF!</v>
      </c>
      <c r="CA19" s="54" t="e">
        <f t="shared" si="9"/>
        <v>#REF!</v>
      </c>
      <c r="CB19" s="54" t="e">
        <f t="shared" si="10"/>
        <v>#REF!</v>
      </c>
      <c r="CC19" s="54" t="e">
        <f t="shared" si="10"/>
        <v>#REF!</v>
      </c>
      <c r="CD19" s="54" t="e">
        <f t="shared" si="10"/>
        <v>#REF!</v>
      </c>
      <c r="CE19" s="54" t="e">
        <f t="shared" si="10"/>
        <v>#REF!</v>
      </c>
      <c r="CF19" s="54" t="e">
        <f t="shared" si="10"/>
        <v>#REF!</v>
      </c>
      <c r="CG19" s="54" t="e">
        <f t="shared" si="10"/>
        <v>#REF!</v>
      </c>
      <c r="CH19" s="54" t="e">
        <f t="shared" si="10"/>
        <v>#REF!</v>
      </c>
      <c r="CI19" s="54" t="e">
        <f t="shared" si="10"/>
        <v>#REF!</v>
      </c>
      <c r="CJ19" s="54" t="e">
        <f t="shared" si="10"/>
        <v>#REF!</v>
      </c>
      <c r="CK19" s="54"/>
      <c r="CL19" s="54"/>
      <c r="CM19" s="54"/>
      <c r="CN19" s="59">
        <v>2009</v>
      </c>
      <c r="CO19" s="69">
        <f>SUMPRODUCT('Avoided Costs and Load Shapes'!$N22:$R22,'Avoided Costs and Load Shapes'!$W$10:$AA$10)</f>
        <v>8.4816743906610384E-2</v>
      </c>
      <c r="CP19" s="71">
        <f>SUMPRODUCT('Avoided Costs and Load Shapes'!$N22:$R22,'Avoided Costs and Load Shapes'!$W$46:$AA$46)</f>
        <v>6.3517927439665528E-2</v>
      </c>
    </row>
    <row r="20" spans="1:94" ht="35.1" customHeight="1">
      <c r="A20" s="82" t="s">
        <v>121</v>
      </c>
      <c r="B20" s="82" t="s">
        <v>96</v>
      </c>
      <c r="C20" s="82"/>
      <c r="D20" s="82"/>
      <c r="E20" s="129" t="e">
        <f>#REF!</f>
        <v>#REF!</v>
      </c>
      <c r="F20" s="129" t="e">
        <f>#REF!</f>
        <v>#REF!</v>
      </c>
      <c r="G20" s="82" t="s">
        <v>112</v>
      </c>
      <c r="H20" s="126" t="e">
        <f>#REF!</f>
        <v>#REF!</v>
      </c>
      <c r="I20" s="84">
        <v>0.96</v>
      </c>
      <c r="J20" s="126" t="e">
        <f>#REF!</f>
        <v>#REF!</v>
      </c>
      <c r="K20" s="126" t="e">
        <f t="shared" si="11"/>
        <v>#REF!</v>
      </c>
      <c r="L20" s="73" t="e">
        <f t="shared" si="1"/>
        <v>#REF!</v>
      </c>
      <c r="M20" s="83" t="e">
        <f>#REF!</f>
        <v>#REF!</v>
      </c>
      <c r="N20" s="84" t="e">
        <f>#REF!</f>
        <v>#REF!</v>
      </c>
      <c r="O20" s="73" t="e">
        <f t="shared" si="2"/>
        <v>#REF!</v>
      </c>
      <c r="P20" s="74" t="e">
        <f t="shared" si="12"/>
        <v>#REF!</v>
      </c>
      <c r="Q20" s="84" t="e">
        <f t="shared" si="3"/>
        <v>#REF!</v>
      </c>
      <c r="R20" s="74" t="e">
        <f t="shared" si="4"/>
        <v>#REF!</v>
      </c>
      <c r="S20" s="82"/>
      <c r="T20" s="127" t="e">
        <f>#REF!</f>
        <v>#REF!</v>
      </c>
      <c r="U20" s="85" t="e">
        <f>#REF!</f>
        <v>#REF!</v>
      </c>
      <c r="V20" s="86">
        <v>2.1000000000000001E-2</v>
      </c>
      <c r="W20" s="82"/>
      <c r="X20" s="192" t="e">
        <f t="shared" si="13"/>
        <v>#REF!</v>
      </c>
      <c r="Y20" s="87" t="e">
        <f>(NPV($C$2,Summary!$AE20:$CK20))*((1+$C$2)^0.5)</f>
        <v>#REF!</v>
      </c>
      <c r="Z20" s="75" t="e">
        <f t="shared" si="14"/>
        <v>#REF!</v>
      </c>
      <c r="AA20" s="75" t="e">
        <f t="shared" si="15"/>
        <v>#REF!</v>
      </c>
      <c r="AB20" s="75" t="e">
        <f t="shared" si="16"/>
        <v>#REF!</v>
      </c>
      <c r="AC20" s="54"/>
      <c r="AD20" s="54" t="str">
        <f t="shared" si="5"/>
        <v/>
      </c>
      <c r="AE20" s="54" t="str">
        <f t="shared" si="5"/>
        <v/>
      </c>
      <c r="AF20" s="54" t="str">
        <f t="shared" si="5"/>
        <v/>
      </c>
      <c r="AG20" s="54" t="str">
        <f t="shared" si="5"/>
        <v/>
      </c>
      <c r="AH20" s="54" t="str">
        <f t="shared" si="5"/>
        <v/>
      </c>
      <c r="AI20" s="54" t="str">
        <f t="shared" si="5"/>
        <v/>
      </c>
      <c r="AJ20" s="54" t="str">
        <f t="shared" si="5"/>
        <v/>
      </c>
      <c r="AK20" s="54" t="str">
        <f t="shared" si="5"/>
        <v/>
      </c>
      <c r="AL20" s="54" t="str">
        <f t="shared" si="5"/>
        <v/>
      </c>
      <c r="AM20" s="54" t="str">
        <f t="shared" si="5"/>
        <v/>
      </c>
      <c r="AN20" s="54" t="e">
        <f t="shared" si="6"/>
        <v>#REF!</v>
      </c>
      <c r="AO20" s="54" t="e">
        <f t="shared" si="6"/>
        <v>#REF!</v>
      </c>
      <c r="AP20" s="54" t="e">
        <f t="shared" si="6"/>
        <v>#REF!</v>
      </c>
      <c r="AQ20" s="54" t="e">
        <f t="shared" si="6"/>
        <v>#REF!</v>
      </c>
      <c r="AR20" s="54" t="e">
        <f t="shared" si="6"/>
        <v>#REF!</v>
      </c>
      <c r="AS20" s="54" t="e">
        <f t="shared" si="6"/>
        <v>#REF!</v>
      </c>
      <c r="AT20" s="54" t="e">
        <f t="shared" si="6"/>
        <v>#REF!</v>
      </c>
      <c r="AU20" s="54" t="e">
        <f t="shared" si="6"/>
        <v>#REF!</v>
      </c>
      <c r="AV20" s="54" t="e">
        <f t="shared" si="6"/>
        <v>#REF!</v>
      </c>
      <c r="AW20" s="54" t="e">
        <f t="shared" si="6"/>
        <v>#REF!</v>
      </c>
      <c r="AX20" s="54" t="e">
        <f t="shared" si="7"/>
        <v>#REF!</v>
      </c>
      <c r="AY20" s="54" t="e">
        <f t="shared" si="7"/>
        <v>#REF!</v>
      </c>
      <c r="AZ20" s="54" t="e">
        <f t="shared" si="7"/>
        <v>#REF!</v>
      </c>
      <c r="BA20" s="54" t="e">
        <f t="shared" si="7"/>
        <v>#REF!</v>
      </c>
      <c r="BB20" s="54" t="e">
        <f t="shared" si="7"/>
        <v>#REF!</v>
      </c>
      <c r="BC20" s="54" t="e">
        <f t="shared" si="7"/>
        <v>#REF!</v>
      </c>
      <c r="BD20" s="54" t="e">
        <f t="shared" si="7"/>
        <v>#REF!</v>
      </c>
      <c r="BE20" s="54" t="e">
        <f t="shared" si="7"/>
        <v>#REF!</v>
      </c>
      <c r="BF20" s="54" t="e">
        <f t="shared" si="7"/>
        <v>#REF!</v>
      </c>
      <c r="BG20" s="54" t="e">
        <f t="shared" si="7"/>
        <v>#REF!</v>
      </c>
      <c r="BH20" s="54" t="e">
        <f t="shared" si="8"/>
        <v>#REF!</v>
      </c>
      <c r="BI20" s="54" t="e">
        <f t="shared" si="8"/>
        <v>#REF!</v>
      </c>
      <c r="BJ20" s="54" t="e">
        <f t="shared" si="8"/>
        <v>#REF!</v>
      </c>
      <c r="BK20" s="54" t="e">
        <f t="shared" si="8"/>
        <v>#REF!</v>
      </c>
      <c r="BL20" s="54" t="e">
        <f t="shared" si="8"/>
        <v>#REF!</v>
      </c>
      <c r="BM20" s="54" t="e">
        <f t="shared" si="8"/>
        <v>#REF!</v>
      </c>
      <c r="BN20" s="54" t="e">
        <f t="shared" si="8"/>
        <v>#REF!</v>
      </c>
      <c r="BO20" s="54" t="e">
        <f t="shared" si="8"/>
        <v>#REF!</v>
      </c>
      <c r="BP20" s="54" t="e">
        <f t="shared" si="8"/>
        <v>#REF!</v>
      </c>
      <c r="BQ20" s="54" t="e">
        <f t="shared" si="8"/>
        <v>#REF!</v>
      </c>
      <c r="BR20" s="54" t="e">
        <f t="shared" si="9"/>
        <v>#REF!</v>
      </c>
      <c r="BS20" s="54" t="e">
        <f t="shared" si="9"/>
        <v>#REF!</v>
      </c>
      <c r="BT20" s="54" t="e">
        <f t="shared" si="9"/>
        <v>#REF!</v>
      </c>
      <c r="BU20" s="54" t="e">
        <f t="shared" si="9"/>
        <v>#REF!</v>
      </c>
      <c r="BV20" s="54" t="e">
        <f t="shared" si="9"/>
        <v>#REF!</v>
      </c>
      <c r="BW20" s="54" t="e">
        <f t="shared" si="9"/>
        <v>#REF!</v>
      </c>
      <c r="BX20" s="54" t="e">
        <f t="shared" si="9"/>
        <v>#REF!</v>
      </c>
      <c r="BY20" s="54" t="e">
        <f t="shared" si="9"/>
        <v>#REF!</v>
      </c>
      <c r="BZ20" s="54" t="e">
        <f t="shared" si="9"/>
        <v>#REF!</v>
      </c>
      <c r="CA20" s="54" t="e">
        <f t="shared" si="9"/>
        <v>#REF!</v>
      </c>
      <c r="CB20" s="54" t="e">
        <f t="shared" si="10"/>
        <v>#REF!</v>
      </c>
      <c r="CC20" s="54" t="e">
        <f t="shared" si="10"/>
        <v>#REF!</v>
      </c>
      <c r="CD20" s="54" t="e">
        <f t="shared" si="10"/>
        <v>#REF!</v>
      </c>
      <c r="CE20" s="54" t="e">
        <f t="shared" si="10"/>
        <v>#REF!</v>
      </c>
      <c r="CF20" s="54" t="e">
        <f t="shared" si="10"/>
        <v>#REF!</v>
      </c>
      <c r="CG20" s="54" t="e">
        <f t="shared" si="10"/>
        <v>#REF!</v>
      </c>
      <c r="CH20" s="54" t="e">
        <f t="shared" si="10"/>
        <v>#REF!</v>
      </c>
      <c r="CI20" s="54" t="e">
        <f t="shared" si="10"/>
        <v>#REF!</v>
      </c>
      <c r="CJ20" s="54" t="e">
        <f t="shared" si="10"/>
        <v>#REF!</v>
      </c>
      <c r="CK20" s="54"/>
      <c r="CL20" s="54"/>
      <c r="CM20" s="54"/>
      <c r="CN20" s="59">
        <v>2010</v>
      </c>
      <c r="CO20" s="69">
        <f>SUMPRODUCT('Avoided Costs and Load Shapes'!$N23:$R23,'Avoided Costs and Load Shapes'!$W$10:$AA$10)</f>
        <v>6.0712617715554959E-2</v>
      </c>
      <c r="CP20" s="70">
        <f>SUMPRODUCT('Avoided Costs and Load Shapes'!$N23:$R23,'Avoided Costs and Load Shapes'!$W$46:$AA$46)</f>
        <v>4.1653386798999999E-2</v>
      </c>
    </row>
    <row r="21" spans="1:94" ht="35.1" customHeight="1">
      <c r="A21" s="82" t="s">
        <v>122</v>
      </c>
      <c r="B21" s="82" t="s">
        <v>96</v>
      </c>
      <c r="C21" s="82"/>
      <c r="D21" s="82"/>
      <c r="E21" s="129" t="e">
        <f>#REF!</f>
        <v>#REF!</v>
      </c>
      <c r="F21" s="129" t="e">
        <f>#REF!</f>
        <v>#REF!</v>
      </c>
      <c r="G21" s="82" t="s">
        <v>112</v>
      </c>
      <c r="H21" s="126" t="e">
        <f>#REF!</f>
        <v>#REF!</v>
      </c>
      <c r="I21" s="84">
        <v>0.96</v>
      </c>
      <c r="J21" s="126" t="e">
        <f>#REF!</f>
        <v>#REF!</v>
      </c>
      <c r="K21" s="126" t="e">
        <f t="shared" si="11"/>
        <v>#REF!</v>
      </c>
      <c r="L21" s="73" t="e">
        <f t="shared" si="1"/>
        <v>#REF!</v>
      </c>
      <c r="M21" s="83" t="e">
        <f>#REF!</f>
        <v>#REF!</v>
      </c>
      <c r="N21" s="84" t="e">
        <f>#REF!</f>
        <v>#REF!</v>
      </c>
      <c r="O21" s="73" t="e">
        <f t="shared" si="2"/>
        <v>#REF!</v>
      </c>
      <c r="P21" s="74" t="e">
        <f t="shared" si="12"/>
        <v>#REF!</v>
      </c>
      <c r="Q21" s="84" t="e">
        <f t="shared" si="3"/>
        <v>#REF!</v>
      </c>
      <c r="R21" s="74" t="e">
        <f t="shared" si="4"/>
        <v>#REF!</v>
      </c>
      <c r="S21" s="82"/>
      <c r="T21" s="127" t="e">
        <f>#REF!</f>
        <v>#REF!</v>
      </c>
      <c r="U21" s="85" t="e">
        <f>#REF!</f>
        <v>#REF!</v>
      </c>
      <c r="V21" s="86">
        <v>2.1000000000000001E-2</v>
      </c>
      <c r="W21" s="82"/>
      <c r="X21" s="192" t="e">
        <f t="shared" si="13"/>
        <v>#REF!</v>
      </c>
      <c r="Y21" s="87" t="e">
        <f>(NPV($C$2,Summary!$AE21:$CK21))*((1+$C$2)^0.5)</f>
        <v>#REF!</v>
      </c>
      <c r="Z21" s="75" t="e">
        <f t="shared" si="14"/>
        <v>#REF!</v>
      </c>
      <c r="AA21" s="75" t="e">
        <f t="shared" si="15"/>
        <v>#REF!</v>
      </c>
      <c r="AB21" s="75" t="e">
        <f t="shared" si="16"/>
        <v>#REF!</v>
      </c>
      <c r="AC21" s="54"/>
      <c r="AD21" s="54" t="str">
        <f t="shared" si="5"/>
        <v/>
      </c>
      <c r="AE21" s="54" t="str">
        <f t="shared" si="5"/>
        <v/>
      </c>
      <c r="AF21" s="54" t="str">
        <f t="shared" si="5"/>
        <v/>
      </c>
      <c r="AG21" s="54" t="str">
        <f t="shared" si="5"/>
        <v/>
      </c>
      <c r="AH21" s="54" t="str">
        <f t="shared" si="5"/>
        <v/>
      </c>
      <c r="AI21" s="54" t="str">
        <f t="shared" si="5"/>
        <v/>
      </c>
      <c r="AJ21" s="54" t="str">
        <f t="shared" si="5"/>
        <v/>
      </c>
      <c r="AK21" s="54" t="str">
        <f t="shared" si="5"/>
        <v/>
      </c>
      <c r="AL21" s="54" t="str">
        <f t="shared" si="5"/>
        <v/>
      </c>
      <c r="AM21" s="54" t="str">
        <f t="shared" si="5"/>
        <v/>
      </c>
      <c r="AN21" s="54" t="e">
        <f t="shared" si="6"/>
        <v>#REF!</v>
      </c>
      <c r="AO21" s="54" t="e">
        <f t="shared" si="6"/>
        <v>#REF!</v>
      </c>
      <c r="AP21" s="54" t="e">
        <f t="shared" si="6"/>
        <v>#REF!</v>
      </c>
      <c r="AQ21" s="54" t="e">
        <f t="shared" si="6"/>
        <v>#REF!</v>
      </c>
      <c r="AR21" s="54" t="e">
        <f t="shared" si="6"/>
        <v>#REF!</v>
      </c>
      <c r="AS21" s="54" t="e">
        <f t="shared" si="6"/>
        <v>#REF!</v>
      </c>
      <c r="AT21" s="54" t="e">
        <f t="shared" si="6"/>
        <v>#REF!</v>
      </c>
      <c r="AU21" s="54" t="e">
        <f t="shared" si="6"/>
        <v>#REF!</v>
      </c>
      <c r="AV21" s="54" t="e">
        <f t="shared" si="6"/>
        <v>#REF!</v>
      </c>
      <c r="AW21" s="54" t="e">
        <f t="shared" si="6"/>
        <v>#REF!</v>
      </c>
      <c r="AX21" s="54" t="e">
        <f t="shared" si="7"/>
        <v>#REF!</v>
      </c>
      <c r="AY21" s="54" t="e">
        <f t="shared" si="7"/>
        <v>#REF!</v>
      </c>
      <c r="AZ21" s="54" t="e">
        <f t="shared" si="7"/>
        <v>#REF!</v>
      </c>
      <c r="BA21" s="54" t="e">
        <f t="shared" si="7"/>
        <v>#REF!</v>
      </c>
      <c r="BB21" s="54" t="e">
        <f t="shared" si="7"/>
        <v>#REF!</v>
      </c>
      <c r="BC21" s="54" t="e">
        <f t="shared" si="7"/>
        <v>#REF!</v>
      </c>
      <c r="BD21" s="54" t="e">
        <f t="shared" si="7"/>
        <v>#REF!</v>
      </c>
      <c r="BE21" s="54" t="e">
        <f t="shared" si="7"/>
        <v>#REF!</v>
      </c>
      <c r="BF21" s="54" t="e">
        <f t="shared" si="7"/>
        <v>#REF!</v>
      </c>
      <c r="BG21" s="54" t="e">
        <f t="shared" si="7"/>
        <v>#REF!</v>
      </c>
      <c r="BH21" s="54" t="e">
        <f t="shared" si="8"/>
        <v>#REF!</v>
      </c>
      <c r="BI21" s="54" t="e">
        <f t="shared" si="8"/>
        <v>#REF!</v>
      </c>
      <c r="BJ21" s="54" t="e">
        <f t="shared" si="8"/>
        <v>#REF!</v>
      </c>
      <c r="BK21" s="54" t="e">
        <f t="shared" si="8"/>
        <v>#REF!</v>
      </c>
      <c r="BL21" s="54" t="e">
        <f t="shared" si="8"/>
        <v>#REF!</v>
      </c>
      <c r="BM21" s="54" t="e">
        <f t="shared" si="8"/>
        <v>#REF!</v>
      </c>
      <c r="BN21" s="54" t="e">
        <f t="shared" si="8"/>
        <v>#REF!</v>
      </c>
      <c r="BO21" s="54" t="e">
        <f t="shared" si="8"/>
        <v>#REF!</v>
      </c>
      <c r="BP21" s="54" t="e">
        <f t="shared" si="8"/>
        <v>#REF!</v>
      </c>
      <c r="BQ21" s="54" t="e">
        <f t="shared" si="8"/>
        <v>#REF!</v>
      </c>
      <c r="BR21" s="54" t="e">
        <f t="shared" si="9"/>
        <v>#REF!</v>
      </c>
      <c r="BS21" s="54" t="e">
        <f t="shared" si="9"/>
        <v>#REF!</v>
      </c>
      <c r="BT21" s="54" t="e">
        <f t="shared" si="9"/>
        <v>#REF!</v>
      </c>
      <c r="BU21" s="54" t="e">
        <f t="shared" si="9"/>
        <v>#REF!</v>
      </c>
      <c r="BV21" s="54" t="e">
        <f t="shared" si="9"/>
        <v>#REF!</v>
      </c>
      <c r="BW21" s="54" t="e">
        <f t="shared" si="9"/>
        <v>#REF!</v>
      </c>
      <c r="BX21" s="54" t="e">
        <f t="shared" si="9"/>
        <v>#REF!</v>
      </c>
      <c r="BY21" s="54" t="e">
        <f t="shared" si="9"/>
        <v>#REF!</v>
      </c>
      <c r="BZ21" s="54" t="e">
        <f t="shared" si="9"/>
        <v>#REF!</v>
      </c>
      <c r="CA21" s="54" t="e">
        <f t="shared" si="9"/>
        <v>#REF!</v>
      </c>
      <c r="CB21" s="54" t="e">
        <f t="shared" si="10"/>
        <v>#REF!</v>
      </c>
      <c r="CC21" s="54" t="e">
        <f t="shared" si="10"/>
        <v>#REF!</v>
      </c>
      <c r="CD21" s="54" t="e">
        <f t="shared" si="10"/>
        <v>#REF!</v>
      </c>
      <c r="CE21" s="54" t="e">
        <f t="shared" si="10"/>
        <v>#REF!</v>
      </c>
      <c r="CF21" s="54" t="e">
        <f t="shared" si="10"/>
        <v>#REF!</v>
      </c>
      <c r="CG21" s="54" t="e">
        <f t="shared" si="10"/>
        <v>#REF!</v>
      </c>
      <c r="CH21" s="54" t="e">
        <f t="shared" si="10"/>
        <v>#REF!</v>
      </c>
      <c r="CI21" s="54" t="e">
        <f t="shared" si="10"/>
        <v>#REF!</v>
      </c>
      <c r="CJ21" s="54" t="e">
        <f t="shared" si="10"/>
        <v>#REF!</v>
      </c>
      <c r="CK21" s="54"/>
      <c r="CL21" s="54"/>
      <c r="CM21" s="54"/>
      <c r="CN21" s="59">
        <v>2011</v>
      </c>
      <c r="CO21" s="69">
        <f>SUMPRODUCT('Avoided Costs and Load Shapes'!$N24:$R24,'Avoided Costs and Load Shapes'!$W$10:$AA$10)</f>
        <v>7.3695551061575867E-2</v>
      </c>
      <c r="CP21" s="70">
        <f>SUMPRODUCT('Avoided Costs and Load Shapes'!$N24:$R24,'Avoided Costs and Load Shapes'!$W$46:$AA$46)</f>
        <v>4.6665702865386495E-2</v>
      </c>
    </row>
    <row r="22" spans="1:94" ht="35.1" customHeight="1">
      <c r="A22" s="82" t="s">
        <v>123</v>
      </c>
      <c r="B22" s="82" t="s">
        <v>96</v>
      </c>
      <c r="C22" s="82"/>
      <c r="D22" s="82"/>
      <c r="E22" s="129" t="e">
        <f>#REF!</f>
        <v>#REF!</v>
      </c>
      <c r="F22" s="129" t="e">
        <f>#REF!</f>
        <v>#REF!</v>
      </c>
      <c r="G22" s="82" t="s">
        <v>112</v>
      </c>
      <c r="H22" s="126" t="e">
        <f>#REF!</f>
        <v>#REF!</v>
      </c>
      <c r="I22" s="84">
        <v>0.96</v>
      </c>
      <c r="J22" s="126" t="e">
        <f>#REF!</f>
        <v>#REF!</v>
      </c>
      <c r="K22" s="126" t="e">
        <f t="shared" si="11"/>
        <v>#REF!</v>
      </c>
      <c r="L22" s="73" t="e">
        <f t="shared" si="1"/>
        <v>#REF!</v>
      </c>
      <c r="M22" s="83" t="e">
        <f>#REF!</f>
        <v>#REF!</v>
      </c>
      <c r="N22" s="84" t="e">
        <f>#REF!</f>
        <v>#REF!</v>
      </c>
      <c r="O22" s="73" t="e">
        <f t="shared" si="2"/>
        <v>#REF!</v>
      </c>
      <c r="P22" s="74" t="e">
        <f t="shared" si="12"/>
        <v>#REF!</v>
      </c>
      <c r="Q22" s="84" t="e">
        <f t="shared" si="3"/>
        <v>#REF!</v>
      </c>
      <c r="R22" s="74" t="e">
        <f t="shared" si="4"/>
        <v>#REF!</v>
      </c>
      <c r="S22" s="82"/>
      <c r="T22" s="127" t="e">
        <f>#REF!</f>
        <v>#REF!</v>
      </c>
      <c r="U22" s="85" t="e">
        <f>#REF!</f>
        <v>#REF!</v>
      </c>
      <c r="V22" s="86">
        <v>2.1000000000000001E-2</v>
      </c>
      <c r="W22" s="82"/>
      <c r="X22" s="192" t="e">
        <f t="shared" si="13"/>
        <v>#REF!</v>
      </c>
      <c r="Y22" s="87" t="e">
        <f>(NPV($C$2,Summary!$AE22:$CK22))*((1+$C$2)^0.5)</f>
        <v>#REF!</v>
      </c>
      <c r="Z22" s="75" t="e">
        <f t="shared" si="14"/>
        <v>#REF!</v>
      </c>
      <c r="AA22" s="75" t="e">
        <f t="shared" si="15"/>
        <v>#REF!</v>
      </c>
      <c r="AB22" s="75" t="e">
        <f t="shared" si="16"/>
        <v>#REF!</v>
      </c>
      <c r="AC22" s="54"/>
      <c r="AD22" s="54" t="str">
        <f t="shared" ref="AD22:AM31" si="17">IF(AD$11=0,"",IF(AD$11&lt;=$H22,(IF($Q22=0,$P22,$Q22))*HLOOKUP($B22,CommercialAC,AD$7+1,FALSE),0))</f>
        <v/>
      </c>
      <c r="AE22" s="54" t="str">
        <f t="shared" si="17"/>
        <v/>
      </c>
      <c r="AF22" s="54" t="str">
        <f t="shared" si="17"/>
        <v/>
      </c>
      <c r="AG22" s="54" t="str">
        <f t="shared" si="17"/>
        <v/>
      </c>
      <c r="AH22" s="54" t="str">
        <f t="shared" si="17"/>
        <v/>
      </c>
      <c r="AI22" s="54" t="str">
        <f t="shared" si="17"/>
        <v/>
      </c>
      <c r="AJ22" s="54" t="str">
        <f t="shared" si="17"/>
        <v/>
      </c>
      <c r="AK22" s="54" t="str">
        <f t="shared" si="17"/>
        <v/>
      </c>
      <c r="AL22" s="54" t="str">
        <f t="shared" si="17"/>
        <v/>
      </c>
      <c r="AM22" s="54" t="str">
        <f t="shared" si="17"/>
        <v/>
      </c>
      <c r="AN22" s="54" t="e">
        <f t="shared" ref="AN22:AW31" si="18">IF(AN$11=0,"",IF(AN$11&lt;=$H22,(IF($Q22=0,$P22,$Q22))*HLOOKUP($B22,CommercialAC,AN$7+1,FALSE),0))</f>
        <v>#REF!</v>
      </c>
      <c r="AO22" s="54" t="e">
        <f t="shared" si="18"/>
        <v>#REF!</v>
      </c>
      <c r="AP22" s="54" t="e">
        <f t="shared" si="18"/>
        <v>#REF!</v>
      </c>
      <c r="AQ22" s="54" t="e">
        <f t="shared" si="18"/>
        <v>#REF!</v>
      </c>
      <c r="AR22" s="54" t="e">
        <f t="shared" si="18"/>
        <v>#REF!</v>
      </c>
      <c r="AS22" s="54" t="e">
        <f t="shared" si="18"/>
        <v>#REF!</v>
      </c>
      <c r="AT22" s="54" t="e">
        <f t="shared" si="18"/>
        <v>#REF!</v>
      </c>
      <c r="AU22" s="54" t="e">
        <f t="shared" si="18"/>
        <v>#REF!</v>
      </c>
      <c r="AV22" s="54" t="e">
        <f t="shared" si="18"/>
        <v>#REF!</v>
      </c>
      <c r="AW22" s="54" t="e">
        <f t="shared" si="18"/>
        <v>#REF!</v>
      </c>
      <c r="AX22" s="54" t="e">
        <f t="shared" ref="AX22:BG31" si="19">IF(AX$11=0,"",IF(AX$11&lt;=$H22,(IF($Q22=0,$P22,$Q22))*HLOOKUP($B22,CommercialAC,AX$7+1,FALSE),0))</f>
        <v>#REF!</v>
      </c>
      <c r="AY22" s="54" t="e">
        <f t="shared" si="19"/>
        <v>#REF!</v>
      </c>
      <c r="AZ22" s="54" t="e">
        <f t="shared" si="19"/>
        <v>#REF!</v>
      </c>
      <c r="BA22" s="54" t="e">
        <f t="shared" si="19"/>
        <v>#REF!</v>
      </c>
      <c r="BB22" s="54" t="e">
        <f t="shared" si="19"/>
        <v>#REF!</v>
      </c>
      <c r="BC22" s="54" t="e">
        <f t="shared" si="19"/>
        <v>#REF!</v>
      </c>
      <c r="BD22" s="54" t="e">
        <f t="shared" si="19"/>
        <v>#REF!</v>
      </c>
      <c r="BE22" s="54" t="e">
        <f t="shared" si="19"/>
        <v>#REF!</v>
      </c>
      <c r="BF22" s="54" t="e">
        <f t="shared" si="19"/>
        <v>#REF!</v>
      </c>
      <c r="BG22" s="54" t="e">
        <f t="shared" si="19"/>
        <v>#REF!</v>
      </c>
      <c r="BH22" s="54" t="e">
        <f t="shared" ref="BH22:BQ31" si="20">IF(BH$11=0,"",IF(BH$11&lt;=$H22,(IF($Q22=0,$P22,$Q22))*HLOOKUP($B22,CommercialAC,BH$7+1,FALSE),0))</f>
        <v>#REF!</v>
      </c>
      <c r="BI22" s="54" t="e">
        <f t="shared" si="20"/>
        <v>#REF!</v>
      </c>
      <c r="BJ22" s="54" t="e">
        <f t="shared" si="20"/>
        <v>#REF!</v>
      </c>
      <c r="BK22" s="54" t="e">
        <f t="shared" si="20"/>
        <v>#REF!</v>
      </c>
      <c r="BL22" s="54" t="e">
        <f t="shared" si="20"/>
        <v>#REF!</v>
      </c>
      <c r="BM22" s="54" t="e">
        <f t="shared" si="20"/>
        <v>#REF!</v>
      </c>
      <c r="BN22" s="54" t="e">
        <f t="shared" si="20"/>
        <v>#REF!</v>
      </c>
      <c r="BO22" s="54" t="e">
        <f t="shared" si="20"/>
        <v>#REF!</v>
      </c>
      <c r="BP22" s="54" t="e">
        <f t="shared" si="20"/>
        <v>#REF!</v>
      </c>
      <c r="BQ22" s="54" t="e">
        <f t="shared" si="20"/>
        <v>#REF!</v>
      </c>
      <c r="BR22" s="54" t="e">
        <f t="shared" ref="BR22:CA31" si="21">IF(BR$11=0,"",IF(BR$11&lt;=$H22,(IF($Q22=0,$P22,$Q22))*HLOOKUP($B22,CommercialAC,BR$7+1,FALSE),0))</f>
        <v>#REF!</v>
      </c>
      <c r="BS22" s="54" t="e">
        <f t="shared" si="21"/>
        <v>#REF!</v>
      </c>
      <c r="BT22" s="54" t="e">
        <f t="shared" si="21"/>
        <v>#REF!</v>
      </c>
      <c r="BU22" s="54" t="e">
        <f t="shared" si="21"/>
        <v>#REF!</v>
      </c>
      <c r="BV22" s="54" t="e">
        <f t="shared" si="21"/>
        <v>#REF!</v>
      </c>
      <c r="BW22" s="54" t="e">
        <f t="shared" si="21"/>
        <v>#REF!</v>
      </c>
      <c r="BX22" s="54" t="e">
        <f t="shared" si="21"/>
        <v>#REF!</v>
      </c>
      <c r="BY22" s="54" t="e">
        <f t="shared" si="21"/>
        <v>#REF!</v>
      </c>
      <c r="BZ22" s="54" t="e">
        <f t="shared" si="21"/>
        <v>#REF!</v>
      </c>
      <c r="CA22" s="54" t="e">
        <f t="shared" si="21"/>
        <v>#REF!</v>
      </c>
      <c r="CB22" s="54" t="e">
        <f t="shared" ref="CB22:CJ31" si="22">IF(CB$11=0,"",IF(CB$11&lt;=$H22,(IF($Q22=0,$P22,$Q22))*HLOOKUP($B22,CommercialAC,CB$7+1,FALSE),0))</f>
        <v>#REF!</v>
      </c>
      <c r="CC22" s="54" t="e">
        <f t="shared" si="22"/>
        <v>#REF!</v>
      </c>
      <c r="CD22" s="54" t="e">
        <f t="shared" si="22"/>
        <v>#REF!</v>
      </c>
      <c r="CE22" s="54" t="e">
        <f t="shared" si="22"/>
        <v>#REF!</v>
      </c>
      <c r="CF22" s="54" t="e">
        <f t="shared" si="22"/>
        <v>#REF!</v>
      </c>
      <c r="CG22" s="54" t="e">
        <f t="shared" si="22"/>
        <v>#REF!</v>
      </c>
      <c r="CH22" s="54" t="e">
        <f t="shared" si="22"/>
        <v>#REF!</v>
      </c>
      <c r="CI22" s="54" t="e">
        <f t="shared" si="22"/>
        <v>#REF!</v>
      </c>
      <c r="CJ22" s="54" t="e">
        <f t="shared" si="22"/>
        <v>#REF!</v>
      </c>
      <c r="CK22" s="54"/>
      <c r="CL22" s="54"/>
      <c r="CM22" s="54"/>
      <c r="CN22" s="59">
        <v>2012</v>
      </c>
      <c r="CO22" s="69">
        <f>SUMPRODUCT('Avoided Costs and Load Shapes'!$N25:$R25,'Avoided Costs and Load Shapes'!$W$10:$AA$10)</f>
        <v>8.0364921514761239E-2</v>
      </c>
      <c r="CP22" s="70">
        <f>SUMPRODUCT('Avoided Costs and Load Shapes'!$N25:$R25,'Avoided Costs and Load Shapes'!$W$46:$AA$46)</f>
        <v>5.2277163447701454E-2</v>
      </c>
    </row>
    <row r="23" spans="1:94" ht="35.1" customHeight="1">
      <c r="A23" s="82" t="s">
        <v>124</v>
      </c>
      <c r="B23" s="82" t="s">
        <v>96</v>
      </c>
      <c r="C23" s="82"/>
      <c r="D23" s="82"/>
      <c r="E23" s="129" t="e">
        <f>#REF!</f>
        <v>#REF!</v>
      </c>
      <c r="F23" s="129" t="e">
        <f>#REF!</f>
        <v>#REF!</v>
      </c>
      <c r="G23" s="82" t="s">
        <v>112</v>
      </c>
      <c r="H23" s="126" t="e">
        <f>#REF!</f>
        <v>#REF!</v>
      </c>
      <c r="I23" s="84">
        <v>0.96</v>
      </c>
      <c r="J23" s="126" t="e">
        <f>#REF!</f>
        <v>#REF!</v>
      </c>
      <c r="K23" s="126" t="e">
        <f t="shared" si="11"/>
        <v>#REF!</v>
      </c>
      <c r="L23" s="73" t="e">
        <f t="shared" si="1"/>
        <v>#REF!</v>
      </c>
      <c r="M23" s="83" t="e">
        <f>#REF!</f>
        <v>#REF!</v>
      </c>
      <c r="N23" s="84" t="e">
        <f>#REF!</f>
        <v>#REF!</v>
      </c>
      <c r="O23" s="73" t="e">
        <f t="shared" si="2"/>
        <v>#REF!</v>
      </c>
      <c r="P23" s="74" t="e">
        <f t="shared" si="12"/>
        <v>#REF!</v>
      </c>
      <c r="Q23" s="84" t="e">
        <f t="shared" si="3"/>
        <v>#REF!</v>
      </c>
      <c r="R23" s="74" t="e">
        <f t="shared" si="4"/>
        <v>#REF!</v>
      </c>
      <c r="S23" s="82"/>
      <c r="T23" s="127" t="e">
        <f>#REF!</f>
        <v>#REF!</v>
      </c>
      <c r="U23" s="85" t="e">
        <f>#REF!</f>
        <v>#REF!</v>
      </c>
      <c r="V23" s="86">
        <v>2.1000000000000001E-2</v>
      </c>
      <c r="W23" s="82"/>
      <c r="X23" s="192" t="e">
        <f t="shared" si="13"/>
        <v>#REF!</v>
      </c>
      <c r="Y23" s="87" t="e">
        <f>(NPV($C$2,Summary!$AE23:$CK23))*((1+$C$2)^0.5)</f>
        <v>#REF!</v>
      </c>
      <c r="Z23" s="75" t="e">
        <f t="shared" si="14"/>
        <v>#REF!</v>
      </c>
      <c r="AA23" s="75" t="e">
        <f t="shared" si="15"/>
        <v>#REF!</v>
      </c>
      <c r="AB23" s="75" t="e">
        <f t="shared" si="16"/>
        <v>#REF!</v>
      </c>
      <c r="AC23" s="54"/>
      <c r="AD23" s="54" t="str">
        <f t="shared" si="17"/>
        <v/>
      </c>
      <c r="AE23" s="54" t="str">
        <f t="shared" si="17"/>
        <v/>
      </c>
      <c r="AF23" s="54" t="str">
        <f t="shared" si="17"/>
        <v/>
      </c>
      <c r="AG23" s="54" t="str">
        <f t="shared" si="17"/>
        <v/>
      </c>
      <c r="AH23" s="54" t="str">
        <f t="shared" si="17"/>
        <v/>
      </c>
      <c r="AI23" s="54" t="str">
        <f t="shared" si="17"/>
        <v/>
      </c>
      <c r="AJ23" s="54" t="str">
        <f t="shared" si="17"/>
        <v/>
      </c>
      <c r="AK23" s="54" t="str">
        <f t="shared" si="17"/>
        <v/>
      </c>
      <c r="AL23" s="54" t="str">
        <f t="shared" si="17"/>
        <v/>
      </c>
      <c r="AM23" s="54" t="str">
        <f t="shared" si="17"/>
        <v/>
      </c>
      <c r="AN23" s="54" t="e">
        <f t="shared" si="18"/>
        <v>#REF!</v>
      </c>
      <c r="AO23" s="54" t="e">
        <f t="shared" si="18"/>
        <v>#REF!</v>
      </c>
      <c r="AP23" s="54" t="e">
        <f t="shared" si="18"/>
        <v>#REF!</v>
      </c>
      <c r="AQ23" s="54" t="e">
        <f t="shared" si="18"/>
        <v>#REF!</v>
      </c>
      <c r="AR23" s="54" t="e">
        <f t="shared" si="18"/>
        <v>#REF!</v>
      </c>
      <c r="AS23" s="54" t="e">
        <f t="shared" si="18"/>
        <v>#REF!</v>
      </c>
      <c r="AT23" s="54" t="e">
        <f t="shared" si="18"/>
        <v>#REF!</v>
      </c>
      <c r="AU23" s="54" t="e">
        <f t="shared" si="18"/>
        <v>#REF!</v>
      </c>
      <c r="AV23" s="54" t="e">
        <f t="shared" si="18"/>
        <v>#REF!</v>
      </c>
      <c r="AW23" s="54" t="e">
        <f t="shared" si="18"/>
        <v>#REF!</v>
      </c>
      <c r="AX23" s="54" t="e">
        <f t="shared" si="19"/>
        <v>#REF!</v>
      </c>
      <c r="AY23" s="54" t="e">
        <f t="shared" si="19"/>
        <v>#REF!</v>
      </c>
      <c r="AZ23" s="54" t="e">
        <f t="shared" si="19"/>
        <v>#REF!</v>
      </c>
      <c r="BA23" s="54" t="e">
        <f t="shared" si="19"/>
        <v>#REF!</v>
      </c>
      <c r="BB23" s="54" t="e">
        <f t="shared" si="19"/>
        <v>#REF!</v>
      </c>
      <c r="BC23" s="54" t="e">
        <f t="shared" si="19"/>
        <v>#REF!</v>
      </c>
      <c r="BD23" s="54" t="e">
        <f t="shared" si="19"/>
        <v>#REF!</v>
      </c>
      <c r="BE23" s="54" t="e">
        <f t="shared" si="19"/>
        <v>#REF!</v>
      </c>
      <c r="BF23" s="54" t="e">
        <f t="shared" si="19"/>
        <v>#REF!</v>
      </c>
      <c r="BG23" s="54" t="e">
        <f t="shared" si="19"/>
        <v>#REF!</v>
      </c>
      <c r="BH23" s="54" t="e">
        <f t="shared" si="20"/>
        <v>#REF!</v>
      </c>
      <c r="BI23" s="54" t="e">
        <f t="shared" si="20"/>
        <v>#REF!</v>
      </c>
      <c r="BJ23" s="54" t="e">
        <f t="shared" si="20"/>
        <v>#REF!</v>
      </c>
      <c r="BK23" s="54" t="e">
        <f t="shared" si="20"/>
        <v>#REF!</v>
      </c>
      <c r="BL23" s="54" t="e">
        <f t="shared" si="20"/>
        <v>#REF!</v>
      </c>
      <c r="BM23" s="54" t="e">
        <f t="shared" si="20"/>
        <v>#REF!</v>
      </c>
      <c r="BN23" s="54" t="e">
        <f t="shared" si="20"/>
        <v>#REF!</v>
      </c>
      <c r="BO23" s="54" t="e">
        <f t="shared" si="20"/>
        <v>#REF!</v>
      </c>
      <c r="BP23" s="54" t="e">
        <f t="shared" si="20"/>
        <v>#REF!</v>
      </c>
      <c r="BQ23" s="54" t="e">
        <f t="shared" si="20"/>
        <v>#REF!</v>
      </c>
      <c r="BR23" s="54" t="e">
        <f t="shared" si="21"/>
        <v>#REF!</v>
      </c>
      <c r="BS23" s="54" t="e">
        <f t="shared" si="21"/>
        <v>#REF!</v>
      </c>
      <c r="BT23" s="54" t="e">
        <f t="shared" si="21"/>
        <v>#REF!</v>
      </c>
      <c r="BU23" s="54" t="e">
        <f t="shared" si="21"/>
        <v>#REF!</v>
      </c>
      <c r="BV23" s="54" t="e">
        <f t="shared" si="21"/>
        <v>#REF!</v>
      </c>
      <c r="BW23" s="54" t="e">
        <f t="shared" si="21"/>
        <v>#REF!</v>
      </c>
      <c r="BX23" s="54" t="e">
        <f t="shared" si="21"/>
        <v>#REF!</v>
      </c>
      <c r="BY23" s="54" t="e">
        <f t="shared" si="21"/>
        <v>#REF!</v>
      </c>
      <c r="BZ23" s="54" t="e">
        <f t="shared" si="21"/>
        <v>#REF!</v>
      </c>
      <c r="CA23" s="54" t="e">
        <f t="shared" si="21"/>
        <v>#REF!</v>
      </c>
      <c r="CB23" s="54" t="e">
        <f t="shared" si="22"/>
        <v>#REF!</v>
      </c>
      <c r="CC23" s="54" t="e">
        <f t="shared" si="22"/>
        <v>#REF!</v>
      </c>
      <c r="CD23" s="54" t="e">
        <f t="shared" si="22"/>
        <v>#REF!</v>
      </c>
      <c r="CE23" s="54" t="e">
        <f t="shared" si="22"/>
        <v>#REF!</v>
      </c>
      <c r="CF23" s="54" t="e">
        <f t="shared" si="22"/>
        <v>#REF!</v>
      </c>
      <c r="CG23" s="54" t="e">
        <f t="shared" si="22"/>
        <v>#REF!</v>
      </c>
      <c r="CH23" s="54" t="e">
        <f t="shared" si="22"/>
        <v>#REF!</v>
      </c>
      <c r="CI23" s="54" t="e">
        <f t="shared" si="22"/>
        <v>#REF!</v>
      </c>
      <c r="CJ23" s="54" t="e">
        <f t="shared" si="22"/>
        <v>#REF!</v>
      </c>
      <c r="CK23" s="54"/>
      <c r="CL23" s="54"/>
      <c r="CM23" s="54"/>
      <c r="CN23" s="59">
        <v>2013</v>
      </c>
      <c r="CO23" s="69">
        <f>SUMPRODUCT('Avoided Costs and Load Shapes'!$N26:$R26,'Avoided Costs and Load Shapes'!$W$10:$AA$10)</f>
        <v>8.4657799105481588E-2</v>
      </c>
      <c r="CP23" s="70">
        <f>SUMPRODUCT('Avoided Costs and Load Shapes'!$N26:$R26,'Avoided Costs and Load Shapes'!$W$46:$AA$46)</f>
        <v>5.5762179188433014E-2</v>
      </c>
    </row>
    <row r="24" spans="1:94" ht="35.1" customHeight="1">
      <c r="A24" s="82" t="s">
        <v>125</v>
      </c>
      <c r="B24" s="82" t="s">
        <v>96</v>
      </c>
      <c r="C24" s="82"/>
      <c r="D24" s="82"/>
      <c r="E24" s="129" t="e">
        <f>#REF!</f>
        <v>#REF!</v>
      </c>
      <c r="F24" s="129" t="e">
        <f>#REF!</f>
        <v>#REF!</v>
      </c>
      <c r="G24" s="82" t="s">
        <v>112</v>
      </c>
      <c r="H24" s="126" t="e">
        <f>#REF!</f>
        <v>#REF!</v>
      </c>
      <c r="I24" s="84">
        <v>0.96</v>
      </c>
      <c r="J24" s="126" t="e">
        <f>#REF!</f>
        <v>#REF!</v>
      </c>
      <c r="K24" s="126" t="e">
        <f t="shared" si="11"/>
        <v>#REF!</v>
      </c>
      <c r="L24" s="73" t="e">
        <f t="shared" si="1"/>
        <v>#REF!</v>
      </c>
      <c r="M24" s="83" t="e">
        <f>#REF!</f>
        <v>#REF!</v>
      </c>
      <c r="N24" s="84" t="e">
        <f>#REF!</f>
        <v>#REF!</v>
      </c>
      <c r="O24" s="73" t="e">
        <f t="shared" si="2"/>
        <v>#REF!</v>
      </c>
      <c r="P24" s="74" t="e">
        <f t="shared" si="12"/>
        <v>#REF!</v>
      </c>
      <c r="Q24" s="84" t="e">
        <f t="shared" si="3"/>
        <v>#REF!</v>
      </c>
      <c r="R24" s="74" t="e">
        <f t="shared" si="4"/>
        <v>#REF!</v>
      </c>
      <c r="S24" s="82"/>
      <c r="T24" s="127" t="e">
        <f>#REF!</f>
        <v>#REF!</v>
      </c>
      <c r="U24" s="85" t="e">
        <f>#REF!</f>
        <v>#REF!</v>
      </c>
      <c r="V24" s="86">
        <v>2.1000000000000001E-2</v>
      </c>
      <c r="W24" s="82"/>
      <c r="X24" s="192" t="e">
        <f t="shared" si="13"/>
        <v>#REF!</v>
      </c>
      <c r="Y24" s="87" t="e">
        <f>(NPV($C$2,Summary!$AE24:$CK24))*((1+$C$2)^0.5)</f>
        <v>#REF!</v>
      </c>
      <c r="Z24" s="75" t="e">
        <f t="shared" si="14"/>
        <v>#REF!</v>
      </c>
      <c r="AA24" s="75" t="e">
        <f t="shared" si="15"/>
        <v>#REF!</v>
      </c>
      <c r="AB24" s="75" t="e">
        <f t="shared" si="16"/>
        <v>#REF!</v>
      </c>
      <c r="AC24" s="54"/>
      <c r="AD24" s="54" t="str">
        <f t="shared" si="17"/>
        <v/>
      </c>
      <c r="AE24" s="54" t="str">
        <f t="shared" si="17"/>
        <v/>
      </c>
      <c r="AF24" s="54" t="str">
        <f t="shared" si="17"/>
        <v/>
      </c>
      <c r="AG24" s="54" t="str">
        <f t="shared" si="17"/>
        <v/>
      </c>
      <c r="AH24" s="54" t="str">
        <f t="shared" si="17"/>
        <v/>
      </c>
      <c r="AI24" s="54" t="str">
        <f t="shared" si="17"/>
        <v/>
      </c>
      <c r="AJ24" s="54" t="str">
        <f t="shared" si="17"/>
        <v/>
      </c>
      <c r="AK24" s="54" t="str">
        <f t="shared" si="17"/>
        <v/>
      </c>
      <c r="AL24" s="54" t="str">
        <f t="shared" si="17"/>
        <v/>
      </c>
      <c r="AM24" s="54" t="str">
        <f t="shared" si="17"/>
        <v/>
      </c>
      <c r="AN24" s="54" t="e">
        <f t="shared" si="18"/>
        <v>#REF!</v>
      </c>
      <c r="AO24" s="54" t="e">
        <f t="shared" si="18"/>
        <v>#REF!</v>
      </c>
      <c r="AP24" s="54" t="e">
        <f t="shared" si="18"/>
        <v>#REF!</v>
      </c>
      <c r="AQ24" s="54" t="e">
        <f t="shared" si="18"/>
        <v>#REF!</v>
      </c>
      <c r="AR24" s="54" t="e">
        <f t="shared" si="18"/>
        <v>#REF!</v>
      </c>
      <c r="AS24" s="54" t="e">
        <f t="shared" si="18"/>
        <v>#REF!</v>
      </c>
      <c r="AT24" s="54" t="e">
        <f t="shared" si="18"/>
        <v>#REF!</v>
      </c>
      <c r="AU24" s="54" t="e">
        <f t="shared" si="18"/>
        <v>#REF!</v>
      </c>
      <c r="AV24" s="54" t="e">
        <f t="shared" si="18"/>
        <v>#REF!</v>
      </c>
      <c r="AW24" s="54" t="e">
        <f t="shared" si="18"/>
        <v>#REF!</v>
      </c>
      <c r="AX24" s="54" t="e">
        <f t="shared" si="19"/>
        <v>#REF!</v>
      </c>
      <c r="AY24" s="54" t="e">
        <f t="shared" si="19"/>
        <v>#REF!</v>
      </c>
      <c r="AZ24" s="54" t="e">
        <f t="shared" si="19"/>
        <v>#REF!</v>
      </c>
      <c r="BA24" s="54" t="e">
        <f t="shared" si="19"/>
        <v>#REF!</v>
      </c>
      <c r="BB24" s="54" t="e">
        <f t="shared" si="19"/>
        <v>#REF!</v>
      </c>
      <c r="BC24" s="54" t="e">
        <f t="shared" si="19"/>
        <v>#REF!</v>
      </c>
      <c r="BD24" s="54" t="e">
        <f t="shared" si="19"/>
        <v>#REF!</v>
      </c>
      <c r="BE24" s="54" t="e">
        <f t="shared" si="19"/>
        <v>#REF!</v>
      </c>
      <c r="BF24" s="54" t="e">
        <f t="shared" si="19"/>
        <v>#REF!</v>
      </c>
      <c r="BG24" s="54" t="e">
        <f t="shared" si="19"/>
        <v>#REF!</v>
      </c>
      <c r="BH24" s="54" t="e">
        <f t="shared" si="20"/>
        <v>#REF!</v>
      </c>
      <c r="BI24" s="54" t="e">
        <f t="shared" si="20"/>
        <v>#REF!</v>
      </c>
      <c r="BJ24" s="54" t="e">
        <f t="shared" si="20"/>
        <v>#REF!</v>
      </c>
      <c r="BK24" s="54" t="e">
        <f t="shared" si="20"/>
        <v>#REF!</v>
      </c>
      <c r="BL24" s="54" t="e">
        <f t="shared" si="20"/>
        <v>#REF!</v>
      </c>
      <c r="BM24" s="54" t="e">
        <f t="shared" si="20"/>
        <v>#REF!</v>
      </c>
      <c r="BN24" s="54" t="e">
        <f t="shared" si="20"/>
        <v>#REF!</v>
      </c>
      <c r="BO24" s="54" t="e">
        <f t="shared" si="20"/>
        <v>#REF!</v>
      </c>
      <c r="BP24" s="54" t="e">
        <f t="shared" si="20"/>
        <v>#REF!</v>
      </c>
      <c r="BQ24" s="54" t="e">
        <f t="shared" si="20"/>
        <v>#REF!</v>
      </c>
      <c r="BR24" s="54" t="e">
        <f t="shared" si="21"/>
        <v>#REF!</v>
      </c>
      <c r="BS24" s="54" t="e">
        <f t="shared" si="21"/>
        <v>#REF!</v>
      </c>
      <c r="BT24" s="54" t="e">
        <f t="shared" si="21"/>
        <v>#REF!</v>
      </c>
      <c r="BU24" s="54" t="e">
        <f t="shared" si="21"/>
        <v>#REF!</v>
      </c>
      <c r="BV24" s="54" t="e">
        <f t="shared" si="21"/>
        <v>#REF!</v>
      </c>
      <c r="BW24" s="54" t="e">
        <f t="shared" si="21"/>
        <v>#REF!</v>
      </c>
      <c r="BX24" s="54" t="e">
        <f t="shared" si="21"/>
        <v>#REF!</v>
      </c>
      <c r="BY24" s="54" t="e">
        <f t="shared" si="21"/>
        <v>#REF!</v>
      </c>
      <c r="BZ24" s="54" t="e">
        <f t="shared" si="21"/>
        <v>#REF!</v>
      </c>
      <c r="CA24" s="54" t="e">
        <f t="shared" si="21"/>
        <v>#REF!</v>
      </c>
      <c r="CB24" s="54" t="e">
        <f t="shared" si="22"/>
        <v>#REF!</v>
      </c>
      <c r="CC24" s="54" t="e">
        <f t="shared" si="22"/>
        <v>#REF!</v>
      </c>
      <c r="CD24" s="54" t="e">
        <f t="shared" si="22"/>
        <v>#REF!</v>
      </c>
      <c r="CE24" s="54" t="e">
        <f t="shared" si="22"/>
        <v>#REF!</v>
      </c>
      <c r="CF24" s="54" t="e">
        <f t="shared" si="22"/>
        <v>#REF!</v>
      </c>
      <c r="CG24" s="54" t="e">
        <f t="shared" si="22"/>
        <v>#REF!</v>
      </c>
      <c r="CH24" s="54" t="e">
        <f t="shared" si="22"/>
        <v>#REF!</v>
      </c>
      <c r="CI24" s="54" t="e">
        <f t="shared" si="22"/>
        <v>#REF!</v>
      </c>
      <c r="CJ24" s="54" t="e">
        <f t="shared" si="22"/>
        <v>#REF!</v>
      </c>
      <c r="CK24" s="54"/>
      <c r="CL24" s="54"/>
      <c r="CM24" s="54"/>
      <c r="CN24" s="59">
        <v>2014</v>
      </c>
      <c r="CO24" s="69">
        <f>SUMPRODUCT('Avoided Costs and Load Shapes'!$N27:$R27,'Avoided Costs and Load Shapes'!$W$10:$AA$10)</f>
        <v>8.9302062661933454E-2</v>
      </c>
      <c r="CP24" s="70">
        <f>SUMPRODUCT('Avoided Costs and Load Shapes'!$N27:$R27,'Avoided Costs and Load Shapes'!$W$46:$AA$46)</f>
        <v>5.971920433197761E-2</v>
      </c>
    </row>
    <row r="25" spans="1:94" ht="35.1" customHeight="1">
      <c r="A25" s="82" t="s">
        <v>126</v>
      </c>
      <c r="B25" s="82" t="s">
        <v>96</v>
      </c>
      <c r="C25" s="82"/>
      <c r="D25" s="82"/>
      <c r="E25" s="129" t="e">
        <f>#REF!</f>
        <v>#REF!</v>
      </c>
      <c r="F25" s="129" t="e">
        <f>#REF!</f>
        <v>#REF!</v>
      </c>
      <c r="G25" s="82" t="s">
        <v>112</v>
      </c>
      <c r="H25" s="126" t="e">
        <f>#REF!</f>
        <v>#REF!</v>
      </c>
      <c r="I25" s="84">
        <v>0.96</v>
      </c>
      <c r="J25" s="126" t="e">
        <f>#REF!</f>
        <v>#REF!</v>
      </c>
      <c r="K25" s="126" t="e">
        <f t="shared" si="11"/>
        <v>#REF!</v>
      </c>
      <c r="L25" s="73" t="e">
        <f t="shared" si="1"/>
        <v>#REF!</v>
      </c>
      <c r="M25" s="83" t="e">
        <f>#REF!</f>
        <v>#REF!</v>
      </c>
      <c r="N25" s="84" t="e">
        <f>#REF!</f>
        <v>#REF!</v>
      </c>
      <c r="O25" s="73" t="e">
        <f t="shared" si="2"/>
        <v>#REF!</v>
      </c>
      <c r="P25" s="74" t="e">
        <f t="shared" si="12"/>
        <v>#REF!</v>
      </c>
      <c r="Q25" s="84" t="e">
        <f t="shared" si="3"/>
        <v>#REF!</v>
      </c>
      <c r="R25" s="74" t="e">
        <f t="shared" si="4"/>
        <v>#REF!</v>
      </c>
      <c r="S25" s="82"/>
      <c r="T25" s="127" t="e">
        <f>#REF!</f>
        <v>#REF!</v>
      </c>
      <c r="U25" s="85" t="e">
        <f>#REF!</f>
        <v>#REF!</v>
      </c>
      <c r="V25" s="86">
        <v>2.1000000000000001E-2</v>
      </c>
      <c r="W25" s="82"/>
      <c r="X25" s="192" t="e">
        <f t="shared" si="13"/>
        <v>#REF!</v>
      </c>
      <c r="Y25" s="87" t="e">
        <f>(NPV($C$2,Summary!$AE25:$CK25))*((1+$C$2)^0.5)</f>
        <v>#REF!</v>
      </c>
      <c r="Z25" s="75" t="e">
        <f t="shared" si="14"/>
        <v>#REF!</v>
      </c>
      <c r="AA25" s="75" t="e">
        <f t="shared" si="15"/>
        <v>#REF!</v>
      </c>
      <c r="AB25" s="75" t="e">
        <f t="shared" si="16"/>
        <v>#REF!</v>
      </c>
      <c r="AC25" s="54"/>
      <c r="AD25" s="54" t="str">
        <f t="shared" si="17"/>
        <v/>
      </c>
      <c r="AE25" s="54" t="str">
        <f t="shared" si="17"/>
        <v/>
      </c>
      <c r="AF25" s="54" t="str">
        <f t="shared" si="17"/>
        <v/>
      </c>
      <c r="AG25" s="54" t="str">
        <f t="shared" si="17"/>
        <v/>
      </c>
      <c r="AH25" s="54" t="str">
        <f t="shared" si="17"/>
        <v/>
      </c>
      <c r="AI25" s="54" t="str">
        <f t="shared" si="17"/>
        <v/>
      </c>
      <c r="AJ25" s="54" t="str">
        <f t="shared" si="17"/>
        <v/>
      </c>
      <c r="AK25" s="54" t="str">
        <f t="shared" si="17"/>
        <v/>
      </c>
      <c r="AL25" s="54" t="str">
        <f t="shared" si="17"/>
        <v/>
      </c>
      <c r="AM25" s="54" t="str">
        <f t="shared" si="17"/>
        <v/>
      </c>
      <c r="AN25" s="54" t="e">
        <f t="shared" si="18"/>
        <v>#REF!</v>
      </c>
      <c r="AO25" s="54" t="e">
        <f t="shared" si="18"/>
        <v>#REF!</v>
      </c>
      <c r="AP25" s="54" t="e">
        <f t="shared" si="18"/>
        <v>#REF!</v>
      </c>
      <c r="AQ25" s="54" t="e">
        <f t="shared" si="18"/>
        <v>#REF!</v>
      </c>
      <c r="AR25" s="54" t="e">
        <f t="shared" si="18"/>
        <v>#REF!</v>
      </c>
      <c r="AS25" s="54" t="e">
        <f t="shared" si="18"/>
        <v>#REF!</v>
      </c>
      <c r="AT25" s="54" t="e">
        <f t="shared" si="18"/>
        <v>#REF!</v>
      </c>
      <c r="AU25" s="54" t="e">
        <f t="shared" si="18"/>
        <v>#REF!</v>
      </c>
      <c r="AV25" s="54" t="e">
        <f t="shared" si="18"/>
        <v>#REF!</v>
      </c>
      <c r="AW25" s="54" t="e">
        <f t="shared" si="18"/>
        <v>#REF!</v>
      </c>
      <c r="AX25" s="54" t="e">
        <f t="shared" si="19"/>
        <v>#REF!</v>
      </c>
      <c r="AY25" s="54" t="e">
        <f t="shared" si="19"/>
        <v>#REF!</v>
      </c>
      <c r="AZ25" s="54" t="e">
        <f t="shared" si="19"/>
        <v>#REF!</v>
      </c>
      <c r="BA25" s="54" t="e">
        <f t="shared" si="19"/>
        <v>#REF!</v>
      </c>
      <c r="BB25" s="54" t="e">
        <f t="shared" si="19"/>
        <v>#REF!</v>
      </c>
      <c r="BC25" s="54" t="e">
        <f t="shared" si="19"/>
        <v>#REF!</v>
      </c>
      <c r="BD25" s="54" t="e">
        <f t="shared" si="19"/>
        <v>#REF!</v>
      </c>
      <c r="BE25" s="54" t="e">
        <f t="shared" si="19"/>
        <v>#REF!</v>
      </c>
      <c r="BF25" s="54" t="e">
        <f t="shared" si="19"/>
        <v>#REF!</v>
      </c>
      <c r="BG25" s="54" t="e">
        <f t="shared" si="19"/>
        <v>#REF!</v>
      </c>
      <c r="BH25" s="54" t="e">
        <f t="shared" si="20"/>
        <v>#REF!</v>
      </c>
      <c r="BI25" s="54" t="e">
        <f t="shared" si="20"/>
        <v>#REF!</v>
      </c>
      <c r="BJ25" s="54" t="e">
        <f t="shared" si="20"/>
        <v>#REF!</v>
      </c>
      <c r="BK25" s="54" t="e">
        <f t="shared" si="20"/>
        <v>#REF!</v>
      </c>
      <c r="BL25" s="54" t="e">
        <f t="shared" si="20"/>
        <v>#REF!</v>
      </c>
      <c r="BM25" s="54" t="e">
        <f t="shared" si="20"/>
        <v>#REF!</v>
      </c>
      <c r="BN25" s="54" t="e">
        <f t="shared" si="20"/>
        <v>#REF!</v>
      </c>
      <c r="BO25" s="54" t="e">
        <f t="shared" si="20"/>
        <v>#REF!</v>
      </c>
      <c r="BP25" s="54" t="e">
        <f t="shared" si="20"/>
        <v>#REF!</v>
      </c>
      <c r="BQ25" s="54" t="e">
        <f t="shared" si="20"/>
        <v>#REF!</v>
      </c>
      <c r="BR25" s="54" t="e">
        <f t="shared" si="21"/>
        <v>#REF!</v>
      </c>
      <c r="BS25" s="54" t="e">
        <f t="shared" si="21"/>
        <v>#REF!</v>
      </c>
      <c r="BT25" s="54" t="e">
        <f t="shared" si="21"/>
        <v>#REF!</v>
      </c>
      <c r="BU25" s="54" t="e">
        <f t="shared" si="21"/>
        <v>#REF!</v>
      </c>
      <c r="BV25" s="54" t="e">
        <f t="shared" si="21"/>
        <v>#REF!</v>
      </c>
      <c r="BW25" s="54" t="e">
        <f t="shared" si="21"/>
        <v>#REF!</v>
      </c>
      <c r="BX25" s="54" t="e">
        <f t="shared" si="21"/>
        <v>#REF!</v>
      </c>
      <c r="BY25" s="54" t="e">
        <f t="shared" si="21"/>
        <v>#REF!</v>
      </c>
      <c r="BZ25" s="54" t="e">
        <f t="shared" si="21"/>
        <v>#REF!</v>
      </c>
      <c r="CA25" s="54" t="e">
        <f t="shared" si="21"/>
        <v>#REF!</v>
      </c>
      <c r="CB25" s="54" t="e">
        <f t="shared" si="22"/>
        <v>#REF!</v>
      </c>
      <c r="CC25" s="54" t="e">
        <f t="shared" si="22"/>
        <v>#REF!</v>
      </c>
      <c r="CD25" s="54" t="e">
        <f t="shared" si="22"/>
        <v>#REF!</v>
      </c>
      <c r="CE25" s="54" t="e">
        <f t="shared" si="22"/>
        <v>#REF!</v>
      </c>
      <c r="CF25" s="54" t="e">
        <f t="shared" si="22"/>
        <v>#REF!</v>
      </c>
      <c r="CG25" s="54" t="e">
        <f t="shared" si="22"/>
        <v>#REF!</v>
      </c>
      <c r="CH25" s="54" t="e">
        <f t="shared" si="22"/>
        <v>#REF!</v>
      </c>
      <c r="CI25" s="54" t="e">
        <f t="shared" si="22"/>
        <v>#REF!</v>
      </c>
      <c r="CJ25" s="54" t="e">
        <f t="shared" si="22"/>
        <v>#REF!</v>
      </c>
      <c r="CK25" s="54"/>
      <c r="CL25" s="54"/>
      <c r="CM25" s="54"/>
      <c r="CN25" s="59">
        <v>2015</v>
      </c>
      <c r="CO25" s="69">
        <f>SUMPRODUCT('Avoided Costs and Load Shapes'!$N28:$R28,'Avoided Costs and Load Shapes'!$W$10:$AA$10)</f>
        <v>0.10392298829193176</v>
      </c>
      <c r="CP25" s="70">
        <f>SUMPRODUCT('Avoided Costs and Load Shapes'!$N28:$R28,'Avoided Costs and Load Shapes'!$W$46:$AA$46)</f>
        <v>7.4416731524002799E-2</v>
      </c>
    </row>
    <row r="26" spans="1:94" ht="35.1" customHeight="1">
      <c r="A26" s="82" t="s">
        <v>127</v>
      </c>
      <c r="B26" s="82" t="s">
        <v>96</v>
      </c>
      <c r="C26" s="82"/>
      <c r="D26" s="82"/>
      <c r="E26" s="129" t="e">
        <f>#REF!</f>
        <v>#REF!</v>
      </c>
      <c r="F26" s="129" t="e">
        <f>#REF!</f>
        <v>#REF!</v>
      </c>
      <c r="G26" s="82" t="s">
        <v>112</v>
      </c>
      <c r="H26" s="126" t="e">
        <f>#REF!</f>
        <v>#REF!</v>
      </c>
      <c r="I26" s="84">
        <v>0.96</v>
      </c>
      <c r="J26" s="126" t="e">
        <f>#REF!</f>
        <v>#REF!</v>
      </c>
      <c r="K26" s="126" t="e">
        <f t="shared" si="11"/>
        <v>#REF!</v>
      </c>
      <c r="L26" s="73" t="e">
        <f t="shared" si="1"/>
        <v>#REF!</v>
      </c>
      <c r="M26" s="83" t="e">
        <f>#REF!</f>
        <v>#REF!</v>
      </c>
      <c r="N26" s="84" t="e">
        <f>#REF!</f>
        <v>#REF!</v>
      </c>
      <c r="O26" s="73" t="e">
        <f t="shared" si="2"/>
        <v>#REF!</v>
      </c>
      <c r="P26" s="74" t="e">
        <f t="shared" si="12"/>
        <v>#REF!</v>
      </c>
      <c r="Q26" s="84" t="e">
        <f t="shared" si="3"/>
        <v>#REF!</v>
      </c>
      <c r="R26" s="74" t="e">
        <f t="shared" si="4"/>
        <v>#REF!</v>
      </c>
      <c r="S26" s="82"/>
      <c r="T26" s="127" t="e">
        <f>#REF!</f>
        <v>#REF!</v>
      </c>
      <c r="U26" s="85" t="e">
        <f>#REF!</f>
        <v>#REF!</v>
      </c>
      <c r="V26" s="86">
        <v>2.1000000000000001E-2</v>
      </c>
      <c r="W26" s="82"/>
      <c r="X26" s="192" t="e">
        <f t="shared" si="13"/>
        <v>#REF!</v>
      </c>
      <c r="Y26" s="87" t="e">
        <f>(NPV($C$2,Summary!$AE26:$CK26))*((1+$C$2)^0.5)</f>
        <v>#REF!</v>
      </c>
      <c r="Z26" s="75" t="e">
        <f t="shared" si="14"/>
        <v>#REF!</v>
      </c>
      <c r="AA26" s="75" t="e">
        <f t="shared" si="15"/>
        <v>#REF!</v>
      </c>
      <c r="AB26" s="75" t="e">
        <f t="shared" si="16"/>
        <v>#REF!</v>
      </c>
      <c r="AC26" s="54"/>
      <c r="AD26" s="54" t="str">
        <f t="shared" si="17"/>
        <v/>
      </c>
      <c r="AE26" s="54" t="str">
        <f t="shared" si="17"/>
        <v/>
      </c>
      <c r="AF26" s="54" t="str">
        <f t="shared" si="17"/>
        <v/>
      </c>
      <c r="AG26" s="54" t="str">
        <f t="shared" si="17"/>
        <v/>
      </c>
      <c r="AH26" s="54" t="str">
        <f t="shared" si="17"/>
        <v/>
      </c>
      <c r="AI26" s="54" t="str">
        <f t="shared" si="17"/>
        <v/>
      </c>
      <c r="AJ26" s="54" t="str">
        <f t="shared" si="17"/>
        <v/>
      </c>
      <c r="AK26" s="54" t="str">
        <f t="shared" si="17"/>
        <v/>
      </c>
      <c r="AL26" s="54" t="str">
        <f t="shared" si="17"/>
        <v/>
      </c>
      <c r="AM26" s="54" t="str">
        <f t="shared" si="17"/>
        <v/>
      </c>
      <c r="AN26" s="54" t="e">
        <f t="shared" si="18"/>
        <v>#REF!</v>
      </c>
      <c r="AO26" s="54" t="e">
        <f t="shared" si="18"/>
        <v>#REF!</v>
      </c>
      <c r="AP26" s="54" t="e">
        <f t="shared" si="18"/>
        <v>#REF!</v>
      </c>
      <c r="AQ26" s="54" t="e">
        <f t="shared" si="18"/>
        <v>#REF!</v>
      </c>
      <c r="AR26" s="54" t="e">
        <f t="shared" si="18"/>
        <v>#REF!</v>
      </c>
      <c r="AS26" s="54" t="e">
        <f t="shared" si="18"/>
        <v>#REF!</v>
      </c>
      <c r="AT26" s="54" t="e">
        <f t="shared" si="18"/>
        <v>#REF!</v>
      </c>
      <c r="AU26" s="54" t="e">
        <f t="shared" si="18"/>
        <v>#REF!</v>
      </c>
      <c r="AV26" s="54" t="e">
        <f t="shared" si="18"/>
        <v>#REF!</v>
      </c>
      <c r="AW26" s="54" t="e">
        <f t="shared" si="18"/>
        <v>#REF!</v>
      </c>
      <c r="AX26" s="54" t="e">
        <f t="shared" si="19"/>
        <v>#REF!</v>
      </c>
      <c r="AY26" s="54" t="e">
        <f t="shared" si="19"/>
        <v>#REF!</v>
      </c>
      <c r="AZ26" s="54" t="e">
        <f t="shared" si="19"/>
        <v>#REF!</v>
      </c>
      <c r="BA26" s="54" t="e">
        <f t="shared" si="19"/>
        <v>#REF!</v>
      </c>
      <c r="BB26" s="54" t="e">
        <f t="shared" si="19"/>
        <v>#REF!</v>
      </c>
      <c r="BC26" s="54" t="e">
        <f t="shared" si="19"/>
        <v>#REF!</v>
      </c>
      <c r="BD26" s="54" t="e">
        <f t="shared" si="19"/>
        <v>#REF!</v>
      </c>
      <c r="BE26" s="54" t="e">
        <f t="shared" si="19"/>
        <v>#REF!</v>
      </c>
      <c r="BF26" s="54" t="e">
        <f t="shared" si="19"/>
        <v>#REF!</v>
      </c>
      <c r="BG26" s="54" t="e">
        <f t="shared" si="19"/>
        <v>#REF!</v>
      </c>
      <c r="BH26" s="54" t="e">
        <f t="shared" si="20"/>
        <v>#REF!</v>
      </c>
      <c r="BI26" s="54" t="e">
        <f t="shared" si="20"/>
        <v>#REF!</v>
      </c>
      <c r="BJ26" s="54" t="e">
        <f t="shared" si="20"/>
        <v>#REF!</v>
      </c>
      <c r="BK26" s="54" t="e">
        <f t="shared" si="20"/>
        <v>#REF!</v>
      </c>
      <c r="BL26" s="54" t="e">
        <f t="shared" si="20"/>
        <v>#REF!</v>
      </c>
      <c r="BM26" s="54" t="e">
        <f t="shared" si="20"/>
        <v>#REF!</v>
      </c>
      <c r="BN26" s="54" t="e">
        <f t="shared" si="20"/>
        <v>#REF!</v>
      </c>
      <c r="BO26" s="54" t="e">
        <f t="shared" si="20"/>
        <v>#REF!</v>
      </c>
      <c r="BP26" s="54" t="e">
        <f t="shared" si="20"/>
        <v>#REF!</v>
      </c>
      <c r="BQ26" s="54" t="e">
        <f t="shared" si="20"/>
        <v>#REF!</v>
      </c>
      <c r="BR26" s="54" t="e">
        <f t="shared" si="21"/>
        <v>#REF!</v>
      </c>
      <c r="BS26" s="54" t="e">
        <f t="shared" si="21"/>
        <v>#REF!</v>
      </c>
      <c r="BT26" s="54" t="e">
        <f t="shared" si="21"/>
        <v>#REF!</v>
      </c>
      <c r="BU26" s="54" t="e">
        <f t="shared" si="21"/>
        <v>#REF!</v>
      </c>
      <c r="BV26" s="54" t="e">
        <f t="shared" si="21"/>
        <v>#REF!</v>
      </c>
      <c r="BW26" s="54" t="e">
        <f t="shared" si="21"/>
        <v>#REF!</v>
      </c>
      <c r="BX26" s="54" t="e">
        <f t="shared" si="21"/>
        <v>#REF!</v>
      </c>
      <c r="BY26" s="54" t="e">
        <f t="shared" si="21"/>
        <v>#REF!</v>
      </c>
      <c r="BZ26" s="54" t="e">
        <f t="shared" si="21"/>
        <v>#REF!</v>
      </c>
      <c r="CA26" s="54" t="e">
        <f t="shared" si="21"/>
        <v>#REF!</v>
      </c>
      <c r="CB26" s="54" t="e">
        <f t="shared" si="22"/>
        <v>#REF!</v>
      </c>
      <c r="CC26" s="54" t="e">
        <f t="shared" si="22"/>
        <v>#REF!</v>
      </c>
      <c r="CD26" s="54" t="e">
        <f t="shared" si="22"/>
        <v>#REF!</v>
      </c>
      <c r="CE26" s="54" t="e">
        <f t="shared" si="22"/>
        <v>#REF!</v>
      </c>
      <c r="CF26" s="54" t="e">
        <f t="shared" si="22"/>
        <v>#REF!</v>
      </c>
      <c r="CG26" s="54" t="e">
        <f t="shared" si="22"/>
        <v>#REF!</v>
      </c>
      <c r="CH26" s="54" t="e">
        <f t="shared" si="22"/>
        <v>#REF!</v>
      </c>
      <c r="CI26" s="54" t="e">
        <f t="shared" si="22"/>
        <v>#REF!</v>
      </c>
      <c r="CJ26" s="54" t="e">
        <f t="shared" si="22"/>
        <v>#REF!</v>
      </c>
      <c r="CK26" s="54"/>
      <c r="CL26" s="54"/>
      <c r="CM26" s="54"/>
      <c r="CN26" s="59">
        <v>2016</v>
      </c>
      <c r="CO26" s="69">
        <f>SUMPRODUCT('Avoided Costs and Load Shapes'!$N29:$R29,'Avoided Costs and Load Shapes'!$W$10:$AA$10)</f>
        <v>0.10829160355770875</v>
      </c>
      <c r="CP26" s="70">
        <f>SUMPRODUCT('Avoided Costs and Load Shapes'!$N29:$R29,'Avoided Costs and Load Shapes'!$W$46:$AA$46)</f>
        <v>7.8101137384601504E-2</v>
      </c>
    </row>
    <row r="27" spans="1:94" ht="35.1" customHeight="1">
      <c r="A27" s="82" t="s">
        <v>128</v>
      </c>
      <c r="B27" s="82" t="s">
        <v>96</v>
      </c>
      <c r="C27" s="82"/>
      <c r="D27" s="82"/>
      <c r="E27" s="129" t="e">
        <f>#REF!</f>
        <v>#REF!</v>
      </c>
      <c r="F27" s="129" t="e">
        <f>#REF!</f>
        <v>#REF!</v>
      </c>
      <c r="G27" s="82" t="s">
        <v>112</v>
      </c>
      <c r="H27" s="126" t="e">
        <f>#REF!</f>
        <v>#REF!</v>
      </c>
      <c r="I27" s="84">
        <v>0.96</v>
      </c>
      <c r="J27" s="126" t="e">
        <f>#REF!</f>
        <v>#REF!</v>
      </c>
      <c r="K27" s="126" t="e">
        <f t="shared" si="11"/>
        <v>#REF!</v>
      </c>
      <c r="L27" s="73" t="e">
        <f t="shared" si="1"/>
        <v>#REF!</v>
      </c>
      <c r="M27" s="83" t="e">
        <f>#REF!</f>
        <v>#REF!</v>
      </c>
      <c r="N27" s="84" t="e">
        <f>#REF!</f>
        <v>#REF!</v>
      </c>
      <c r="O27" s="73" t="e">
        <f t="shared" si="2"/>
        <v>#REF!</v>
      </c>
      <c r="P27" s="74" t="e">
        <f t="shared" si="12"/>
        <v>#REF!</v>
      </c>
      <c r="Q27" s="84" t="e">
        <f t="shared" si="3"/>
        <v>#REF!</v>
      </c>
      <c r="R27" s="74" t="e">
        <f t="shared" si="4"/>
        <v>#REF!</v>
      </c>
      <c r="S27" s="82"/>
      <c r="T27" s="127" t="e">
        <f>#REF!</f>
        <v>#REF!</v>
      </c>
      <c r="U27" s="85" t="e">
        <f>#REF!</f>
        <v>#REF!</v>
      </c>
      <c r="V27" s="86">
        <v>2.1000000000000001E-2</v>
      </c>
      <c r="W27" s="82"/>
      <c r="X27" s="192" t="e">
        <f t="shared" si="13"/>
        <v>#REF!</v>
      </c>
      <c r="Y27" s="87" t="e">
        <f>(NPV($C$2,Summary!$AE27:$CK27))*((1+$C$2)^0.5)</f>
        <v>#REF!</v>
      </c>
      <c r="Z27" s="75" t="e">
        <f t="shared" si="14"/>
        <v>#REF!</v>
      </c>
      <c r="AA27" s="75" t="e">
        <f t="shared" si="15"/>
        <v>#REF!</v>
      </c>
      <c r="AB27" s="75" t="e">
        <f t="shared" si="16"/>
        <v>#REF!</v>
      </c>
      <c r="AC27" s="54"/>
      <c r="AD27" s="54" t="str">
        <f t="shared" si="17"/>
        <v/>
      </c>
      <c r="AE27" s="54" t="str">
        <f t="shared" si="17"/>
        <v/>
      </c>
      <c r="AF27" s="54" t="str">
        <f t="shared" si="17"/>
        <v/>
      </c>
      <c r="AG27" s="54" t="str">
        <f t="shared" si="17"/>
        <v/>
      </c>
      <c r="AH27" s="54" t="str">
        <f t="shared" si="17"/>
        <v/>
      </c>
      <c r="AI27" s="54" t="str">
        <f t="shared" si="17"/>
        <v/>
      </c>
      <c r="AJ27" s="54" t="str">
        <f t="shared" si="17"/>
        <v/>
      </c>
      <c r="AK27" s="54" t="str">
        <f t="shared" si="17"/>
        <v/>
      </c>
      <c r="AL27" s="54" t="str">
        <f t="shared" si="17"/>
        <v/>
      </c>
      <c r="AM27" s="54" t="str">
        <f t="shared" si="17"/>
        <v/>
      </c>
      <c r="AN27" s="54" t="e">
        <f t="shared" si="18"/>
        <v>#REF!</v>
      </c>
      <c r="AO27" s="54" t="e">
        <f t="shared" si="18"/>
        <v>#REF!</v>
      </c>
      <c r="AP27" s="54" t="e">
        <f t="shared" si="18"/>
        <v>#REF!</v>
      </c>
      <c r="AQ27" s="54" t="e">
        <f t="shared" si="18"/>
        <v>#REF!</v>
      </c>
      <c r="AR27" s="54" t="e">
        <f t="shared" si="18"/>
        <v>#REF!</v>
      </c>
      <c r="AS27" s="54" t="e">
        <f t="shared" si="18"/>
        <v>#REF!</v>
      </c>
      <c r="AT27" s="54" t="e">
        <f t="shared" si="18"/>
        <v>#REF!</v>
      </c>
      <c r="AU27" s="54" t="e">
        <f t="shared" si="18"/>
        <v>#REF!</v>
      </c>
      <c r="AV27" s="54" t="e">
        <f t="shared" si="18"/>
        <v>#REF!</v>
      </c>
      <c r="AW27" s="54" t="e">
        <f t="shared" si="18"/>
        <v>#REF!</v>
      </c>
      <c r="AX27" s="54" t="e">
        <f t="shared" si="19"/>
        <v>#REF!</v>
      </c>
      <c r="AY27" s="54" t="e">
        <f t="shared" si="19"/>
        <v>#REF!</v>
      </c>
      <c r="AZ27" s="54" t="e">
        <f t="shared" si="19"/>
        <v>#REF!</v>
      </c>
      <c r="BA27" s="54" t="e">
        <f t="shared" si="19"/>
        <v>#REF!</v>
      </c>
      <c r="BB27" s="54" t="e">
        <f t="shared" si="19"/>
        <v>#REF!</v>
      </c>
      <c r="BC27" s="54" t="e">
        <f t="shared" si="19"/>
        <v>#REF!</v>
      </c>
      <c r="BD27" s="54" t="e">
        <f t="shared" si="19"/>
        <v>#REF!</v>
      </c>
      <c r="BE27" s="54" t="e">
        <f t="shared" si="19"/>
        <v>#REF!</v>
      </c>
      <c r="BF27" s="54" t="e">
        <f t="shared" si="19"/>
        <v>#REF!</v>
      </c>
      <c r="BG27" s="54" t="e">
        <f t="shared" si="19"/>
        <v>#REF!</v>
      </c>
      <c r="BH27" s="54" t="e">
        <f t="shared" si="20"/>
        <v>#REF!</v>
      </c>
      <c r="BI27" s="54" t="e">
        <f t="shared" si="20"/>
        <v>#REF!</v>
      </c>
      <c r="BJ27" s="54" t="e">
        <f t="shared" si="20"/>
        <v>#REF!</v>
      </c>
      <c r="BK27" s="54" t="e">
        <f t="shared" si="20"/>
        <v>#REF!</v>
      </c>
      <c r="BL27" s="54" t="e">
        <f t="shared" si="20"/>
        <v>#REF!</v>
      </c>
      <c r="BM27" s="54" t="e">
        <f t="shared" si="20"/>
        <v>#REF!</v>
      </c>
      <c r="BN27" s="54" t="e">
        <f t="shared" si="20"/>
        <v>#REF!</v>
      </c>
      <c r="BO27" s="54" t="e">
        <f t="shared" si="20"/>
        <v>#REF!</v>
      </c>
      <c r="BP27" s="54" t="e">
        <f t="shared" si="20"/>
        <v>#REF!</v>
      </c>
      <c r="BQ27" s="54" t="e">
        <f t="shared" si="20"/>
        <v>#REF!</v>
      </c>
      <c r="BR27" s="54" t="e">
        <f t="shared" si="21"/>
        <v>#REF!</v>
      </c>
      <c r="BS27" s="54" t="e">
        <f t="shared" si="21"/>
        <v>#REF!</v>
      </c>
      <c r="BT27" s="54" t="e">
        <f t="shared" si="21"/>
        <v>#REF!</v>
      </c>
      <c r="BU27" s="54" t="e">
        <f t="shared" si="21"/>
        <v>#REF!</v>
      </c>
      <c r="BV27" s="54" t="e">
        <f t="shared" si="21"/>
        <v>#REF!</v>
      </c>
      <c r="BW27" s="54" t="e">
        <f t="shared" si="21"/>
        <v>#REF!</v>
      </c>
      <c r="BX27" s="54" t="e">
        <f t="shared" si="21"/>
        <v>#REF!</v>
      </c>
      <c r="BY27" s="54" t="e">
        <f t="shared" si="21"/>
        <v>#REF!</v>
      </c>
      <c r="BZ27" s="54" t="e">
        <f t="shared" si="21"/>
        <v>#REF!</v>
      </c>
      <c r="CA27" s="54" t="e">
        <f t="shared" si="21"/>
        <v>#REF!</v>
      </c>
      <c r="CB27" s="54" t="e">
        <f t="shared" si="22"/>
        <v>#REF!</v>
      </c>
      <c r="CC27" s="54" t="e">
        <f t="shared" si="22"/>
        <v>#REF!</v>
      </c>
      <c r="CD27" s="54" t="e">
        <f t="shared" si="22"/>
        <v>#REF!</v>
      </c>
      <c r="CE27" s="54" t="e">
        <f t="shared" si="22"/>
        <v>#REF!</v>
      </c>
      <c r="CF27" s="54" t="e">
        <f t="shared" si="22"/>
        <v>#REF!</v>
      </c>
      <c r="CG27" s="54" t="e">
        <f t="shared" si="22"/>
        <v>#REF!</v>
      </c>
      <c r="CH27" s="54" t="e">
        <f t="shared" si="22"/>
        <v>#REF!</v>
      </c>
      <c r="CI27" s="54" t="e">
        <f t="shared" si="22"/>
        <v>#REF!</v>
      </c>
      <c r="CJ27" s="54" t="e">
        <f t="shared" si="22"/>
        <v>#REF!</v>
      </c>
      <c r="CK27" s="54"/>
      <c r="CL27" s="54"/>
      <c r="CM27" s="54"/>
      <c r="CN27" s="59">
        <v>2017</v>
      </c>
      <c r="CO27" s="69">
        <f>SUMPRODUCT('Avoided Costs and Load Shapes'!$N30:$R30,'Avoided Costs and Load Shapes'!$W$10:$AA$10)</f>
        <v>0.11355130877577464</v>
      </c>
      <c r="CP27" s="70">
        <f>SUMPRODUCT('Avoided Costs and Load Shapes'!$N30:$R30,'Avoided Costs and Load Shapes'!$W$46:$AA$46)</f>
        <v>8.3054163332375697E-2</v>
      </c>
    </row>
    <row r="28" spans="1:94" ht="35.1" customHeight="1">
      <c r="A28" s="82" t="s">
        <v>129</v>
      </c>
      <c r="B28" s="82" t="s">
        <v>96</v>
      </c>
      <c r="C28" s="82"/>
      <c r="D28" s="82"/>
      <c r="E28" s="129" t="e">
        <f>#REF!</f>
        <v>#REF!</v>
      </c>
      <c r="F28" s="129" t="e">
        <f>#REF!</f>
        <v>#REF!</v>
      </c>
      <c r="G28" s="82" t="s">
        <v>112</v>
      </c>
      <c r="H28" s="126" t="e">
        <f>#REF!</f>
        <v>#REF!</v>
      </c>
      <c r="I28" s="84">
        <v>0.96</v>
      </c>
      <c r="J28" s="126" t="e">
        <f>#REF!</f>
        <v>#REF!</v>
      </c>
      <c r="K28" s="126" t="e">
        <f t="shared" si="11"/>
        <v>#REF!</v>
      </c>
      <c r="L28" s="73" t="e">
        <f t="shared" si="1"/>
        <v>#REF!</v>
      </c>
      <c r="M28" s="83" t="e">
        <f>#REF!</f>
        <v>#REF!</v>
      </c>
      <c r="N28" s="84" t="e">
        <f>#REF!</f>
        <v>#REF!</v>
      </c>
      <c r="O28" s="73" t="e">
        <f t="shared" si="2"/>
        <v>#REF!</v>
      </c>
      <c r="P28" s="74" t="e">
        <f t="shared" si="12"/>
        <v>#REF!</v>
      </c>
      <c r="Q28" s="84" t="e">
        <f t="shared" si="3"/>
        <v>#REF!</v>
      </c>
      <c r="R28" s="74" t="e">
        <f t="shared" si="4"/>
        <v>#REF!</v>
      </c>
      <c r="S28" s="82"/>
      <c r="T28" s="127" t="e">
        <f>#REF!</f>
        <v>#REF!</v>
      </c>
      <c r="U28" s="85" t="e">
        <f>#REF!</f>
        <v>#REF!</v>
      </c>
      <c r="V28" s="86">
        <v>2.1000000000000001E-2</v>
      </c>
      <c r="W28" s="82"/>
      <c r="X28" s="192" t="e">
        <f t="shared" si="13"/>
        <v>#REF!</v>
      </c>
      <c r="Y28" s="87" t="e">
        <f>(NPV($C$2,Summary!$AE28:$CK28))*((1+$C$2)^0.5)</f>
        <v>#REF!</v>
      </c>
      <c r="Z28" s="75" t="e">
        <f t="shared" si="14"/>
        <v>#REF!</v>
      </c>
      <c r="AA28" s="75" t="e">
        <f t="shared" si="15"/>
        <v>#REF!</v>
      </c>
      <c r="AB28" s="75" t="e">
        <f t="shared" si="16"/>
        <v>#REF!</v>
      </c>
      <c r="AC28" s="54"/>
      <c r="AD28" s="54" t="str">
        <f t="shared" si="17"/>
        <v/>
      </c>
      <c r="AE28" s="54" t="str">
        <f t="shared" si="17"/>
        <v/>
      </c>
      <c r="AF28" s="54" t="str">
        <f t="shared" si="17"/>
        <v/>
      </c>
      <c r="AG28" s="54" t="str">
        <f t="shared" si="17"/>
        <v/>
      </c>
      <c r="AH28" s="54" t="str">
        <f t="shared" si="17"/>
        <v/>
      </c>
      <c r="AI28" s="54" t="str">
        <f t="shared" si="17"/>
        <v/>
      </c>
      <c r="AJ28" s="54" t="str">
        <f t="shared" si="17"/>
        <v/>
      </c>
      <c r="AK28" s="54" t="str">
        <f t="shared" si="17"/>
        <v/>
      </c>
      <c r="AL28" s="54" t="str">
        <f t="shared" si="17"/>
        <v/>
      </c>
      <c r="AM28" s="54" t="str">
        <f t="shared" si="17"/>
        <v/>
      </c>
      <c r="AN28" s="54" t="e">
        <f t="shared" si="18"/>
        <v>#REF!</v>
      </c>
      <c r="AO28" s="54" t="e">
        <f t="shared" si="18"/>
        <v>#REF!</v>
      </c>
      <c r="AP28" s="54" t="e">
        <f t="shared" si="18"/>
        <v>#REF!</v>
      </c>
      <c r="AQ28" s="54" t="e">
        <f t="shared" si="18"/>
        <v>#REF!</v>
      </c>
      <c r="AR28" s="54" t="e">
        <f t="shared" si="18"/>
        <v>#REF!</v>
      </c>
      <c r="AS28" s="54" t="e">
        <f t="shared" si="18"/>
        <v>#REF!</v>
      </c>
      <c r="AT28" s="54" t="e">
        <f t="shared" si="18"/>
        <v>#REF!</v>
      </c>
      <c r="AU28" s="54" t="e">
        <f t="shared" si="18"/>
        <v>#REF!</v>
      </c>
      <c r="AV28" s="54" t="e">
        <f t="shared" si="18"/>
        <v>#REF!</v>
      </c>
      <c r="AW28" s="54" t="e">
        <f t="shared" si="18"/>
        <v>#REF!</v>
      </c>
      <c r="AX28" s="54" t="e">
        <f t="shared" si="19"/>
        <v>#REF!</v>
      </c>
      <c r="AY28" s="54" t="e">
        <f t="shared" si="19"/>
        <v>#REF!</v>
      </c>
      <c r="AZ28" s="54" t="e">
        <f t="shared" si="19"/>
        <v>#REF!</v>
      </c>
      <c r="BA28" s="54" t="e">
        <f t="shared" si="19"/>
        <v>#REF!</v>
      </c>
      <c r="BB28" s="54" t="e">
        <f t="shared" si="19"/>
        <v>#REF!</v>
      </c>
      <c r="BC28" s="54" t="e">
        <f t="shared" si="19"/>
        <v>#REF!</v>
      </c>
      <c r="BD28" s="54" t="e">
        <f t="shared" si="19"/>
        <v>#REF!</v>
      </c>
      <c r="BE28" s="54" t="e">
        <f t="shared" si="19"/>
        <v>#REF!</v>
      </c>
      <c r="BF28" s="54" t="e">
        <f t="shared" si="19"/>
        <v>#REF!</v>
      </c>
      <c r="BG28" s="54" t="e">
        <f t="shared" si="19"/>
        <v>#REF!</v>
      </c>
      <c r="BH28" s="54" t="e">
        <f t="shared" si="20"/>
        <v>#REF!</v>
      </c>
      <c r="BI28" s="54" t="e">
        <f t="shared" si="20"/>
        <v>#REF!</v>
      </c>
      <c r="BJ28" s="54" t="e">
        <f t="shared" si="20"/>
        <v>#REF!</v>
      </c>
      <c r="BK28" s="54" t="e">
        <f t="shared" si="20"/>
        <v>#REF!</v>
      </c>
      <c r="BL28" s="54" t="e">
        <f t="shared" si="20"/>
        <v>#REF!</v>
      </c>
      <c r="BM28" s="54" t="e">
        <f t="shared" si="20"/>
        <v>#REF!</v>
      </c>
      <c r="BN28" s="54" t="e">
        <f t="shared" si="20"/>
        <v>#REF!</v>
      </c>
      <c r="BO28" s="54" t="e">
        <f t="shared" si="20"/>
        <v>#REF!</v>
      </c>
      <c r="BP28" s="54" t="e">
        <f t="shared" si="20"/>
        <v>#REF!</v>
      </c>
      <c r="BQ28" s="54" t="e">
        <f t="shared" si="20"/>
        <v>#REF!</v>
      </c>
      <c r="BR28" s="54" t="e">
        <f t="shared" si="21"/>
        <v>#REF!</v>
      </c>
      <c r="BS28" s="54" t="e">
        <f t="shared" si="21"/>
        <v>#REF!</v>
      </c>
      <c r="BT28" s="54" t="e">
        <f t="shared" si="21"/>
        <v>#REF!</v>
      </c>
      <c r="BU28" s="54" t="e">
        <f t="shared" si="21"/>
        <v>#REF!</v>
      </c>
      <c r="BV28" s="54" t="e">
        <f t="shared" si="21"/>
        <v>#REF!</v>
      </c>
      <c r="BW28" s="54" t="e">
        <f t="shared" si="21"/>
        <v>#REF!</v>
      </c>
      <c r="BX28" s="54" t="e">
        <f t="shared" si="21"/>
        <v>#REF!</v>
      </c>
      <c r="BY28" s="54" t="e">
        <f t="shared" si="21"/>
        <v>#REF!</v>
      </c>
      <c r="BZ28" s="54" t="e">
        <f t="shared" si="21"/>
        <v>#REF!</v>
      </c>
      <c r="CA28" s="54" t="e">
        <f t="shared" si="21"/>
        <v>#REF!</v>
      </c>
      <c r="CB28" s="54" t="e">
        <f t="shared" si="22"/>
        <v>#REF!</v>
      </c>
      <c r="CC28" s="54" t="e">
        <f t="shared" si="22"/>
        <v>#REF!</v>
      </c>
      <c r="CD28" s="54" t="e">
        <f t="shared" si="22"/>
        <v>#REF!</v>
      </c>
      <c r="CE28" s="54" t="e">
        <f t="shared" si="22"/>
        <v>#REF!</v>
      </c>
      <c r="CF28" s="54" t="e">
        <f t="shared" si="22"/>
        <v>#REF!</v>
      </c>
      <c r="CG28" s="54" t="e">
        <f t="shared" si="22"/>
        <v>#REF!</v>
      </c>
      <c r="CH28" s="54" t="e">
        <f t="shared" si="22"/>
        <v>#REF!</v>
      </c>
      <c r="CI28" s="54" t="e">
        <f t="shared" si="22"/>
        <v>#REF!</v>
      </c>
      <c r="CJ28" s="54" t="e">
        <f t="shared" si="22"/>
        <v>#REF!</v>
      </c>
      <c r="CK28" s="54"/>
      <c r="CL28" s="54"/>
      <c r="CM28" s="54"/>
      <c r="CN28" s="59">
        <v>2018</v>
      </c>
      <c r="CO28" s="69">
        <f>SUMPRODUCT('Avoided Costs and Load Shapes'!$N31:$R31,'Avoided Costs and Load Shapes'!$W$10:$AA$10)</f>
        <v>0.11900824114127045</v>
      </c>
      <c r="CP28" s="70">
        <f>SUMPRODUCT('Avoided Costs and Load Shapes'!$N31:$R31,'Avoided Costs and Load Shapes'!$W$46:$AA$46)</f>
        <v>8.8165760220088651E-2</v>
      </c>
    </row>
    <row r="29" spans="1:94" ht="35.1" customHeight="1">
      <c r="A29" s="82" t="s">
        <v>130</v>
      </c>
      <c r="B29" s="82" t="s">
        <v>96</v>
      </c>
      <c r="C29" s="82"/>
      <c r="D29" s="82"/>
      <c r="E29" s="129" t="e">
        <f>#REF!</f>
        <v>#REF!</v>
      </c>
      <c r="F29" s="129" t="e">
        <f>#REF!</f>
        <v>#REF!</v>
      </c>
      <c r="G29" s="82" t="s">
        <v>112</v>
      </c>
      <c r="H29" s="126" t="e">
        <f>#REF!</f>
        <v>#REF!</v>
      </c>
      <c r="I29" s="84">
        <v>0.96</v>
      </c>
      <c r="J29" s="126" t="e">
        <f>#REF!</f>
        <v>#REF!</v>
      </c>
      <c r="K29" s="126" t="e">
        <f t="shared" si="11"/>
        <v>#REF!</v>
      </c>
      <c r="L29" s="73" t="e">
        <f t="shared" si="1"/>
        <v>#REF!</v>
      </c>
      <c r="M29" s="83" t="e">
        <f>#REF!</f>
        <v>#REF!</v>
      </c>
      <c r="N29" s="84" t="e">
        <f>#REF!</f>
        <v>#REF!</v>
      </c>
      <c r="O29" s="73" t="e">
        <f t="shared" si="2"/>
        <v>#REF!</v>
      </c>
      <c r="P29" s="74" t="e">
        <f t="shared" si="12"/>
        <v>#REF!</v>
      </c>
      <c r="Q29" s="84" t="e">
        <f t="shared" si="3"/>
        <v>#REF!</v>
      </c>
      <c r="R29" s="74" t="e">
        <f t="shared" si="4"/>
        <v>#REF!</v>
      </c>
      <c r="S29" s="82"/>
      <c r="T29" s="127" t="e">
        <f>#REF!</f>
        <v>#REF!</v>
      </c>
      <c r="U29" s="85" t="e">
        <f>#REF!</f>
        <v>#REF!</v>
      </c>
      <c r="V29" s="86">
        <v>2.1000000000000001E-2</v>
      </c>
      <c r="W29" s="82"/>
      <c r="X29" s="192" t="e">
        <f t="shared" si="13"/>
        <v>#REF!</v>
      </c>
      <c r="Y29" s="87" t="e">
        <f>(NPV($C$2,Summary!$AE29:$CK29))*((1+$C$2)^0.5)</f>
        <v>#REF!</v>
      </c>
      <c r="Z29" s="75" t="e">
        <f t="shared" si="14"/>
        <v>#REF!</v>
      </c>
      <c r="AA29" s="75" t="e">
        <f t="shared" si="15"/>
        <v>#REF!</v>
      </c>
      <c r="AB29" s="75" t="e">
        <f t="shared" si="16"/>
        <v>#REF!</v>
      </c>
      <c r="AC29" s="54"/>
      <c r="AD29" s="54" t="str">
        <f t="shared" si="17"/>
        <v/>
      </c>
      <c r="AE29" s="54" t="str">
        <f t="shared" si="17"/>
        <v/>
      </c>
      <c r="AF29" s="54" t="str">
        <f t="shared" si="17"/>
        <v/>
      </c>
      <c r="AG29" s="54" t="str">
        <f t="shared" si="17"/>
        <v/>
      </c>
      <c r="AH29" s="54" t="str">
        <f t="shared" si="17"/>
        <v/>
      </c>
      <c r="AI29" s="54" t="str">
        <f t="shared" si="17"/>
        <v/>
      </c>
      <c r="AJ29" s="54" t="str">
        <f t="shared" si="17"/>
        <v/>
      </c>
      <c r="AK29" s="54" t="str">
        <f t="shared" si="17"/>
        <v/>
      </c>
      <c r="AL29" s="54" t="str">
        <f t="shared" si="17"/>
        <v/>
      </c>
      <c r="AM29" s="54" t="str">
        <f t="shared" si="17"/>
        <v/>
      </c>
      <c r="AN29" s="54" t="e">
        <f t="shared" si="18"/>
        <v>#REF!</v>
      </c>
      <c r="AO29" s="54" t="e">
        <f t="shared" si="18"/>
        <v>#REF!</v>
      </c>
      <c r="AP29" s="54" t="e">
        <f t="shared" si="18"/>
        <v>#REF!</v>
      </c>
      <c r="AQ29" s="54" t="e">
        <f t="shared" si="18"/>
        <v>#REF!</v>
      </c>
      <c r="AR29" s="54" t="e">
        <f t="shared" si="18"/>
        <v>#REF!</v>
      </c>
      <c r="AS29" s="54" t="e">
        <f t="shared" si="18"/>
        <v>#REF!</v>
      </c>
      <c r="AT29" s="54" t="e">
        <f t="shared" si="18"/>
        <v>#REF!</v>
      </c>
      <c r="AU29" s="54" t="e">
        <f t="shared" si="18"/>
        <v>#REF!</v>
      </c>
      <c r="AV29" s="54" t="e">
        <f t="shared" si="18"/>
        <v>#REF!</v>
      </c>
      <c r="AW29" s="54" t="e">
        <f t="shared" si="18"/>
        <v>#REF!</v>
      </c>
      <c r="AX29" s="54" t="e">
        <f t="shared" si="19"/>
        <v>#REF!</v>
      </c>
      <c r="AY29" s="54" t="e">
        <f t="shared" si="19"/>
        <v>#REF!</v>
      </c>
      <c r="AZ29" s="54" t="e">
        <f t="shared" si="19"/>
        <v>#REF!</v>
      </c>
      <c r="BA29" s="54" t="e">
        <f t="shared" si="19"/>
        <v>#REF!</v>
      </c>
      <c r="BB29" s="54" t="e">
        <f t="shared" si="19"/>
        <v>#REF!</v>
      </c>
      <c r="BC29" s="54" t="e">
        <f t="shared" si="19"/>
        <v>#REF!</v>
      </c>
      <c r="BD29" s="54" t="e">
        <f t="shared" si="19"/>
        <v>#REF!</v>
      </c>
      <c r="BE29" s="54" t="e">
        <f t="shared" si="19"/>
        <v>#REF!</v>
      </c>
      <c r="BF29" s="54" t="e">
        <f t="shared" si="19"/>
        <v>#REF!</v>
      </c>
      <c r="BG29" s="54" t="e">
        <f t="shared" si="19"/>
        <v>#REF!</v>
      </c>
      <c r="BH29" s="54" t="e">
        <f t="shared" si="20"/>
        <v>#REF!</v>
      </c>
      <c r="BI29" s="54" t="e">
        <f t="shared" si="20"/>
        <v>#REF!</v>
      </c>
      <c r="BJ29" s="54" t="e">
        <f t="shared" si="20"/>
        <v>#REF!</v>
      </c>
      <c r="BK29" s="54" t="e">
        <f t="shared" si="20"/>
        <v>#REF!</v>
      </c>
      <c r="BL29" s="54" t="e">
        <f t="shared" si="20"/>
        <v>#REF!</v>
      </c>
      <c r="BM29" s="54" t="e">
        <f t="shared" si="20"/>
        <v>#REF!</v>
      </c>
      <c r="BN29" s="54" t="e">
        <f t="shared" si="20"/>
        <v>#REF!</v>
      </c>
      <c r="BO29" s="54" t="e">
        <f t="shared" si="20"/>
        <v>#REF!</v>
      </c>
      <c r="BP29" s="54" t="e">
        <f t="shared" si="20"/>
        <v>#REF!</v>
      </c>
      <c r="BQ29" s="54" t="e">
        <f t="shared" si="20"/>
        <v>#REF!</v>
      </c>
      <c r="BR29" s="54" t="e">
        <f t="shared" si="21"/>
        <v>#REF!</v>
      </c>
      <c r="BS29" s="54" t="e">
        <f t="shared" si="21"/>
        <v>#REF!</v>
      </c>
      <c r="BT29" s="54" t="e">
        <f t="shared" si="21"/>
        <v>#REF!</v>
      </c>
      <c r="BU29" s="54" t="e">
        <f t="shared" si="21"/>
        <v>#REF!</v>
      </c>
      <c r="BV29" s="54" t="e">
        <f t="shared" si="21"/>
        <v>#REF!</v>
      </c>
      <c r="BW29" s="54" t="e">
        <f t="shared" si="21"/>
        <v>#REF!</v>
      </c>
      <c r="BX29" s="54" t="e">
        <f t="shared" si="21"/>
        <v>#REF!</v>
      </c>
      <c r="BY29" s="54" t="e">
        <f t="shared" si="21"/>
        <v>#REF!</v>
      </c>
      <c r="BZ29" s="54" t="e">
        <f t="shared" si="21"/>
        <v>#REF!</v>
      </c>
      <c r="CA29" s="54" t="e">
        <f t="shared" si="21"/>
        <v>#REF!</v>
      </c>
      <c r="CB29" s="54" t="e">
        <f t="shared" si="22"/>
        <v>#REF!</v>
      </c>
      <c r="CC29" s="54" t="e">
        <f t="shared" si="22"/>
        <v>#REF!</v>
      </c>
      <c r="CD29" s="54" t="e">
        <f t="shared" si="22"/>
        <v>#REF!</v>
      </c>
      <c r="CE29" s="54" t="e">
        <f t="shared" si="22"/>
        <v>#REF!</v>
      </c>
      <c r="CF29" s="54" t="e">
        <f t="shared" si="22"/>
        <v>#REF!</v>
      </c>
      <c r="CG29" s="54" t="e">
        <f t="shared" si="22"/>
        <v>#REF!</v>
      </c>
      <c r="CH29" s="54" t="e">
        <f t="shared" si="22"/>
        <v>#REF!</v>
      </c>
      <c r="CI29" s="54" t="e">
        <f t="shared" si="22"/>
        <v>#REF!</v>
      </c>
      <c r="CJ29" s="54" t="e">
        <f t="shared" si="22"/>
        <v>#REF!</v>
      </c>
      <c r="CK29" s="54"/>
      <c r="CL29" s="54"/>
      <c r="CM29" s="54"/>
      <c r="CN29" s="59">
        <v>2019</v>
      </c>
      <c r="CO29" s="69">
        <f>SUMPRODUCT('Avoided Costs and Load Shapes'!$N32:$R32,'Avoided Costs and Load Shapes'!$W$10:$AA$10)</f>
        <v>0.12524762456526381</v>
      </c>
      <c r="CP29" s="70">
        <f>SUMPRODUCT('Avoided Costs and Load Shapes'!$N32:$R32,'Avoided Costs and Load Shapes'!$W$46:$AA$46)</f>
        <v>9.3879879940021047E-2</v>
      </c>
    </row>
    <row r="30" spans="1:94" ht="35.1" customHeight="1">
      <c r="A30" s="82" t="s">
        <v>131</v>
      </c>
      <c r="B30" s="82" t="s">
        <v>96</v>
      </c>
      <c r="C30" s="82"/>
      <c r="D30" s="82"/>
      <c r="E30" s="129" t="e">
        <f>#REF!</f>
        <v>#REF!</v>
      </c>
      <c r="F30" s="129" t="e">
        <f>#REF!</f>
        <v>#REF!</v>
      </c>
      <c r="G30" s="82" t="s">
        <v>112</v>
      </c>
      <c r="H30" s="126" t="e">
        <f>#REF!</f>
        <v>#REF!</v>
      </c>
      <c r="I30" s="84">
        <v>0.96</v>
      </c>
      <c r="J30" s="126" t="e">
        <f>#REF!</f>
        <v>#REF!</v>
      </c>
      <c r="K30" s="126" t="e">
        <f t="shared" si="11"/>
        <v>#REF!</v>
      </c>
      <c r="L30" s="73" t="e">
        <f t="shared" si="1"/>
        <v>#REF!</v>
      </c>
      <c r="M30" s="83" t="e">
        <f>#REF!</f>
        <v>#REF!</v>
      </c>
      <c r="N30" s="84" t="e">
        <f>#REF!</f>
        <v>#REF!</v>
      </c>
      <c r="O30" s="73" t="e">
        <f t="shared" si="2"/>
        <v>#REF!</v>
      </c>
      <c r="P30" s="74" t="e">
        <f t="shared" si="12"/>
        <v>#REF!</v>
      </c>
      <c r="Q30" s="84" t="e">
        <f t="shared" si="3"/>
        <v>#REF!</v>
      </c>
      <c r="R30" s="74" t="e">
        <f t="shared" si="4"/>
        <v>#REF!</v>
      </c>
      <c r="S30" s="82"/>
      <c r="T30" s="127" t="e">
        <f>#REF!</f>
        <v>#REF!</v>
      </c>
      <c r="U30" s="85" t="e">
        <f>#REF!</f>
        <v>#REF!</v>
      </c>
      <c r="V30" s="86">
        <v>2.1000000000000001E-2</v>
      </c>
      <c r="W30" s="82"/>
      <c r="X30" s="192" t="e">
        <f t="shared" si="13"/>
        <v>#REF!</v>
      </c>
      <c r="Y30" s="87" t="e">
        <f>(NPV($C$2,Summary!$AE30:$CK30))*((1+$C$2)^0.5)</f>
        <v>#REF!</v>
      </c>
      <c r="Z30" s="75" t="e">
        <f t="shared" si="14"/>
        <v>#REF!</v>
      </c>
      <c r="AA30" s="75" t="e">
        <f t="shared" si="15"/>
        <v>#REF!</v>
      </c>
      <c r="AB30" s="75" t="e">
        <f t="shared" si="16"/>
        <v>#REF!</v>
      </c>
      <c r="AC30" s="54"/>
      <c r="AD30" s="54" t="str">
        <f t="shared" si="17"/>
        <v/>
      </c>
      <c r="AE30" s="54" t="str">
        <f t="shared" si="17"/>
        <v/>
      </c>
      <c r="AF30" s="54" t="str">
        <f t="shared" si="17"/>
        <v/>
      </c>
      <c r="AG30" s="54" t="str">
        <f t="shared" si="17"/>
        <v/>
      </c>
      <c r="AH30" s="54" t="str">
        <f t="shared" si="17"/>
        <v/>
      </c>
      <c r="AI30" s="54" t="str">
        <f t="shared" si="17"/>
        <v/>
      </c>
      <c r="AJ30" s="54" t="str">
        <f t="shared" si="17"/>
        <v/>
      </c>
      <c r="AK30" s="54" t="str">
        <f t="shared" si="17"/>
        <v/>
      </c>
      <c r="AL30" s="54" t="str">
        <f t="shared" si="17"/>
        <v/>
      </c>
      <c r="AM30" s="54" t="str">
        <f t="shared" si="17"/>
        <v/>
      </c>
      <c r="AN30" s="54" t="e">
        <f t="shared" si="18"/>
        <v>#REF!</v>
      </c>
      <c r="AO30" s="54" t="e">
        <f t="shared" si="18"/>
        <v>#REF!</v>
      </c>
      <c r="AP30" s="54" t="e">
        <f t="shared" si="18"/>
        <v>#REF!</v>
      </c>
      <c r="AQ30" s="54" t="e">
        <f t="shared" si="18"/>
        <v>#REF!</v>
      </c>
      <c r="AR30" s="54" t="e">
        <f t="shared" si="18"/>
        <v>#REF!</v>
      </c>
      <c r="AS30" s="54" t="e">
        <f t="shared" si="18"/>
        <v>#REF!</v>
      </c>
      <c r="AT30" s="54" t="e">
        <f t="shared" si="18"/>
        <v>#REF!</v>
      </c>
      <c r="AU30" s="54" t="e">
        <f t="shared" si="18"/>
        <v>#REF!</v>
      </c>
      <c r="AV30" s="54" t="e">
        <f t="shared" si="18"/>
        <v>#REF!</v>
      </c>
      <c r="AW30" s="54" t="e">
        <f t="shared" si="18"/>
        <v>#REF!</v>
      </c>
      <c r="AX30" s="54" t="e">
        <f t="shared" si="19"/>
        <v>#REF!</v>
      </c>
      <c r="AY30" s="54" t="e">
        <f t="shared" si="19"/>
        <v>#REF!</v>
      </c>
      <c r="AZ30" s="54" t="e">
        <f t="shared" si="19"/>
        <v>#REF!</v>
      </c>
      <c r="BA30" s="54" t="e">
        <f t="shared" si="19"/>
        <v>#REF!</v>
      </c>
      <c r="BB30" s="54" t="e">
        <f t="shared" si="19"/>
        <v>#REF!</v>
      </c>
      <c r="BC30" s="54" t="e">
        <f t="shared" si="19"/>
        <v>#REF!</v>
      </c>
      <c r="BD30" s="54" t="e">
        <f t="shared" si="19"/>
        <v>#REF!</v>
      </c>
      <c r="BE30" s="54" t="e">
        <f t="shared" si="19"/>
        <v>#REF!</v>
      </c>
      <c r="BF30" s="54" t="e">
        <f t="shared" si="19"/>
        <v>#REF!</v>
      </c>
      <c r="BG30" s="54" t="e">
        <f t="shared" si="19"/>
        <v>#REF!</v>
      </c>
      <c r="BH30" s="54" t="e">
        <f t="shared" si="20"/>
        <v>#REF!</v>
      </c>
      <c r="BI30" s="54" t="e">
        <f t="shared" si="20"/>
        <v>#REF!</v>
      </c>
      <c r="BJ30" s="54" t="e">
        <f t="shared" si="20"/>
        <v>#REF!</v>
      </c>
      <c r="BK30" s="54" t="e">
        <f t="shared" si="20"/>
        <v>#REF!</v>
      </c>
      <c r="BL30" s="54" t="e">
        <f t="shared" si="20"/>
        <v>#REF!</v>
      </c>
      <c r="BM30" s="54" t="e">
        <f t="shared" si="20"/>
        <v>#REF!</v>
      </c>
      <c r="BN30" s="54" t="e">
        <f t="shared" si="20"/>
        <v>#REF!</v>
      </c>
      <c r="BO30" s="54" t="e">
        <f t="shared" si="20"/>
        <v>#REF!</v>
      </c>
      <c r="BP30" s="54" t="e">
        <f t="shared" si="20"/>
        <v>#REF!</v>
      </c>
      <c r="BQ30" s="54" t="e">
        <f t="shared" si="20"/>
        <v>#REF!</v>
      </c>
      <c r="BR30" s="54" t="e">
        <f t="shared" si="21"/>
        <v>#REF!</v>
      </c>
      <c r="BS30" s="54" t="e">
        <f t="shared" si="21"/>
        <v>#REF!</v>
      </c>
      <c r="BT30" s="54" t="e">
        <f t="shared" si="21"/>
        <v>#REF!</v>
      </c>
      <c r="BU30" s="54" t="e">
        <f t="shared" si="21"/>
        <v>#REF!</v>
      </c>
      <c r="BV30" s="54" t="e">
        <f t="shared" si="21"/>
        <v>#REF!</v>
      </c>
      <c r="BW30" s="54" t="e">
        <f t="shared" si="21"/>
        <v>#REF!</v>
      </c>
      <c r="BX30" s="54" t="e">
        <f t="shared" si="21"/>
        <v>#REF!</v>
      </c>
      <c r="BY30" s="54" t="e">
        <f t="shared" si="21"/>
        <v>#REF!</v>
      </c>
      <c r="BZ30" s="54" t="e">
        <f t="shared" si="21"/>
        <v>#REF!</v>
      </c>
      <c r="CA30" s="54" t="e">
        <f t="shared" si="21"/>
        <v>#REF!</v>
      </c>
      <c r="CB30" s="54" t="e">
        <f t="shared" si="22"/>
        <v>#REF!</v>
      </c>
      <c r="CC30" s="54" t="e">
        <f t="shared" si="22"/>
        <v>#REF!</v>
      </c>
      <c r="CD30" s="54" t="e">
        <f t="shared" si="22"/>
        <v>#REF!</v>
      </c>
      <c r="CE30" s="54" t="e">
        <f t="shared" si="22"/>
        <v>#REF!</v>
      </c>
      <c r="CF30" s="54" t="e">
        <f t="shared" si="22"/>
        <v>#REF!</v>
      </c>
      <c r="CG30" s="54" t="e">
        <f t="shared" si="22"/>
        <v>#REF!</v>
      </c>
      <c r="CH30" s="54" t="e">
        <f t="shared" si="22"/>
        <v>#REF!</v>
      </c>
      <c r="CI30" s="54" t="e">
        <f t="shared" si="22"/>
        <v>#REF!</v>
      </c>
      <c r="CJ30" s="54" t="e">
        <f t="shared" si="22"/>
        <v>#REF!</v>
      </c>
      <c r="CK30" s="54"/>
      <c r="CL30" s="54"/>
      <c r="CM30" s="54"/>
      <c r="CN30" s="59">
        <v>2020</v>
      </c>
      <c r="CO30" s="69">
        <f>SUMPRODUCT('Avoided Costs and Load Shapes'!$N33:$R33,'Avoided Costs and Load Shapes'!$W$10:$AA$10)</f>
        <v>0.13137912202150059</v>
      </c>
      <c r="CP30" s="70">
        <f>SUMPRODUCT('Avoided Costs and Load Shapes'!$N33:$R33,'Avoided Costs and Load Shapes'!$W$46:$AA$46)</f>
        <v>0.10044966488991386</v>
      </c>
    </row>
    <row r="31" spans="1:94" ht="35.1" customHeight="1">
      <c r="A31" s="82" t="s">
        <v>132</v>
      </c>
      <c r="B31" s="82" t="s">
        <v>96</v>
      </c>
      <c r="C31" s="82"/>
      <c r="D31" s="82"/>
      <c r="E31" s="129" t="e">
        <f>#REF!</f>
        <v>#REF!</v>
      </c>
      <c r="F31" s="129" t="e">
        <f>#REF!</f>
        <v>#REF!</v>
      </c>
      <c r="G31" s="82" t="s">
        <v>112</v>
      </c>
      <c r="H31" s="126" t="e">
        <f>#REF!</f>
        <v>#REF!</v>
      </c>
      <c r="I31" s="84">
        <v>0.96</v>
      </c>
      <c r="J31" s="126" t="e">
        <f>#REF!</f>
        <v>#REF!</v>
      </c>
      <c r="K31" s="126" t="e">
        <f t="shared" si="11"/>
        <v>#REF!</v>
      </c>
      <c r="L31" s="73" t="e">
        <f t="shared" si="1"/>
        <v>#REF!</v>
      </c>
      <c r="M31" s="83" t="e">
        <f>#REF!</f>
        <v>#REF!</v>
      </c>
      <c r="N31" s="84" t="e">
        <f>#REF!</f>
        <v>#REF!</v>
      </c>
      <c r="O31" s="73" t="e">
        <f t="shared" si="2"/>
        <v>#REF!</v>
      </c>
      <c r="P31" s="74" t="e">
        <f t="shared" si="12"/>
        <v>#REF!</v>
      </c>
      <c r="Q31" s="84" t="e">
        <f t="shared" si="3"/>
        <v>#REF!</v>
      </c>
      <c r="R31" s="74" t="e">
        <f t="shared" si="4"/>
        <v>#REF!</v>
      </c>
      <c r="S31" s="82"/>
      <c r="T31" s="127" t="e">
        <f>#REF!</f>
        <v>#REF!</v>
      </c>
      <c r="U31" s="85" t="e">
        <f>#REF!</f>
        <v>#REF!</v>
      </c>
      <c r="V31" s="86">
        <v>2.1000000000000001E-2</v>
      </c>
      <c r="W31" s="82"/>
      <c r="X31" s="192" t="e">
        <f t="shared" si="13"/>
        <v>#REF!</v>
      </c>
      <c r="Y31" s="87" t="e">
        <f>(NPV($C$2,Summary!$AE31:$CK31))*((1+$C$2)^0.5)</f>
        <v>#REF!</v>
      </c>
      <c r="Z31" s="75" t="e">
        <f t="shared" si="14"/>
        <v>#REF!</v>
      </c>
      <c r="AA31" s="75" t="e">
        <f t="shared" si="15"/>
        <v>#REF!</v>
      </c>
      <c r="AB31" s="75" t="e">
        <f t="shared" si="16"/>
        <v>#REF!</v>
      </c>
      <c r="AC31" s="54"/>
      <c r="AD31" s="54" t="str">
        <f t="shared" si="17"/>
        <v/>
      </c>
      <c r="AE31" s="54" t="str">
        <f t="shared" si="17"/>
        <v/>
      </c>
      <c r="AF31" s="54" t="str">
        <f t="shared" si="17"/>
        <v/>
      </c>
      <c r="AG31" s="54" t="str">
        <f t="shared" si="17"/>
        <v/>
      </c>
      <c r="AH31" s="54" t="str">
        <f t="shared" si="17"/>
        <v/>
      </c>
      <c r="AI31" s="54" t="str">
        <f t="shared" si="17"/>
        <v/>
      </c>
      <c r="AJ31" s="54" t="str">
        <f t="shared" si="17"/>
        <v/>
      </c>
      <c r="AK31" s="54" t="str">
        <f t="shared" si="17"/>
        <v/>
      </c>
      <c r="AL31" s="54" t="str">
        <f t="shared" si="17"/>
        <v/>
      </c>
      <c r="AM31" s="54" t="str">
        <f t="shared" si="17"/>
        <v/>
      </c>
      <c r="AN31" s="54" t="e">
        <f t="shared" si="18"/>
        <v>#REF!</v>
      </c>
      <c r="AO31" s="54" t="e">
        <f t="shared" si="18"/>
        <v>#REF!</v>
      </c>
      <c r="AP31" s="54" t="e">
        <f t="shared" si="18"/>
        <v>#REF!</v>
      </c>
      <c r="AQ31" s="54" t="e">
        <f t="shared" si="18"/>
        <v>#REF!</v>
      </c>
      <c r="AR31" s="54" t="e">
        <f t="shared" si="18"/>
        <v>#REF!</v>
      </c>
      <c r="AS31" s="54" t="e">
        <f t="shared" si="18"/>
        <v>#REF!</v>
      </c>
      <c r="AT31" s="54" t="e">
        <f t="shared" si="18"/>
        <v>#REF!</v>
      </c>
      <c r="AU31" s="54" t="e">
        <f t="shared" si="18"/>
        <v>#REF!</v>
      </c>
      <c r="AV31" s="54" t="e">
        <f t="shared" si="18"/>
        <v>#REF!</v>
      </c>
      <c r="AW31" s="54" t="e">
        <f t="shared" si="18"/>
        <v>#REF!</v>
      </c>
      <c r="AX31" s="54" t="e">
        <f t="shared" si="19"/>
        <v>#REF!</v>
      </c>
      <c r="AY31" s="54" t="e">
        <f t="shared" si="19"/>
        <v>#REF!</v>
      </c>
      <c r="AZ31" s="54" t="e">
        <f t="shared" si="19"/>
        <v>#REF!</v>
      </c>
      <c r="BA31" s="54" t="e">
        <f t="shared" si="19"/>
        <v>#REF!</v>
      </c>
      <c r="BB31" s="54" t="e">
        <f t="shared" si="19"/>
        <v>#REF!</v>
      </c>
      <c r="BC31" s="54" t="e">
        <f t="shared" si="19"/>
        <v>#REF!</v>
      </c>
      <c r="BD31" s="54" t="e">
        <f t="shared" si="19"/>
        <v>#REF!</v>
      </c>
      <c r="BE31" s="54" t="e">
        <f t="shared" si="19"/>
        <v>#REF!</v>
      </c>
      <c r="BF31" s="54" t="e">
        <f t="shared" si="19"/>
        <v>#REF!</v>
      </c>
      <c r="BG31" s="54" t="e">
        <f t="shared" si="19"/>
        <v>#REF!</v>
      </c>
      <c r="BH31" s="54" t="e">
        <f t="shared" si="20"/>
        <v>#REF!</v>
      </c>
      <c r="BI31" s="54" t="e">
        <f t="shared" si="20"/>
        <v>#REF!</v>
      </c>
      <c r="BJ31" s="54" t="e">
        <f t="shared" si="20"/>
        <v>#REF!</v>
      </c>
      <c r="BK31" s="54" t="e">
        <f t="shared" si="20"/>
        <v>#REF!</v>
      </c>
      <c r="BL31" s="54" t="e">
        <f t="shared" si="20"/>
        <v>#REF!</v>
      </c>
      <c r="BM31" s="54" t="e">
        <f t="shared" si="20"/>
        <v>#REF!</v>
      </c>
      <c r="BN31" s="54" t="e">
        <f t="shared" si="20"/>
        <v>#REF!</v>
      </c>
      <c r="BO31" s="54" t="e">
        <f t="shared" si="20"/>
        <v>#REF!</v>
      </c>
      <c r="BP31" s="54" t="e">
        <f t="shared" si="20"/>
        <v>#REF!</v>
      </c>
      <c r="BQ31" s="54" t="e">
        <f t="shared" si="20"/>
        <v>#REF!</v>
      </c>
      <c r="BR31" s="54" t="e">
        <f t="shared" si="21"/>
        <v>#REF!</v>
      </c>
      <c r="BS31" s="54" t="e">
        <f t="shared" si="21"/>
        <v>#REF!</v>
      </c>
      <c r="BT31" s="54" t="e">
        <f t="shared" si="21"/>
        <v>#REF!</v>
      </c>
      <c r="BU31" s="54" t="e">
        <f t="shared" si="21"/>
        <v>#REF!</v>
      </c>
      <c r="BV31" s="54" t="e">
        <f t="shared" si="21"/>
        <v>#REF!</v>
      </c>
      <c r="BW31" s="54" t="e">
        <f t="shared" si="21"/>
        <v>#REF!</v>
      </c>
      <c r="BX31" s="54" t="e">
        <f t="shared" si="21"/>
        <v>#REF!</v>
      </c>
      <c r="BY31" s="54" t="e">
        <f t="shared" si="21"/>
        <v>#REF!</v>
      </c>
      <c r="BZ31" s="54" t="e">
        <f t="shared" si="21"/>
        <v>#REF!</v>
      </c>
      <c r="CA31" s="54" t="e">
        <f t="shared" si="21"/>
        <v>#REF!</v>
      </c>
      <c r="CB31" s="54" t="e">
        <f t="shared" si="22"/>
        <v>#REF!</v>
      </c>
      <c r="CC31" s="54" t="e">
        <f t="shared" si="22"/>
        <v>#REF!</v>
      </c>
      <c r="CD31" s="54" t="e">
        <f t="shared" si="22"/>
        <v>#REF!</v>
      </c>
      <c r="CE31" s="54" t="e">
        <f t="shared" si="22"/>
        <v>#REF!</v>
      </c>
      <c r="CF31" s="54" t="e">
        <f t="shared" si="22"/>
        <v>#REF!</v>
      </c>
      <c r="CG31" s="54" t="e">
        <f t="shared" si="22"/>
        <v>#REF!</v>
      </c>
      <c r="CH31" s="54" t="e">
        <f t="shared" si="22"/>
        <v>#REF!</v>
      </c>
      <c r="CI31" s="54" t="e">
        <f t="shared" si="22"/>
        <v>#REF!</v>
      </c>
      <c r="CJ31" s="54" t="e">
        <f t="shared" si="22"/>
        <v>#REF!</v>
      </c>
      <c r="CK31" s="54"/>
      <c r="CL31" s="54"/>
      <c r="CM31" s="54"/>
      <c r="CN31" s="59">
        <v>2021</v>
      </c>
      <c r="CO31" s="69">
        <f>SUMPRODUCT('Avoided Costs and Load Shapes'!$N34:$R34,'Avoided Costs and Load Shapes'!$W$10:$AA$10)</f>
        <v>0.13747663870968652</v>
      </c>
      <c r="CP31" s="70">
        <f>SUMPRODUCT('Avoided Costs and Load Shapes'!$N34:$R34,'Avoided Costs and Load Shapes'!$W$46:$AA$46)</f>
        <v>0.10601764914400622</v>
      </c>
    </row>
    <row r="32" spans="1:94" ht="35.1" customHeight="1">
      <c r="A32" s="82" t="s">
        <v>133</v>
      </c>
      <c r="B32" s="82" t="s">
        <v>96</v>
      </c>
      <c r="C32" s="82"/>
      <c r="D32" s="82"/>
      <c r="E32" s="129" t="e">
        <f>#REF!</f>
        <v>#REF!</v>
      </c>
      <c r="F32" s="129" t="e">
        <f>#REF!</f>
        <v>#REF!</v>
      </c>
      <c r="G32" s="82" t="s">
        <v>112</v>
      </c>
      <c r="H32" s="126" t="e">
        <f>#REF!</f>
        <v>#REF!</v>
      </c>
      <c r="I32" s="84">
        <v>0.96</v>
      </c>
      <c r="J32" s="126" t="e">
        <f>#REF!</f>
        <v>#REF!</v>
      </c>
      <c r="K32" s="126" t="e">
        <f t="shared" si="11"/>
        <v>#REF!</v>
      </c>
      <c r="L32" s="73" t="e">
        <f t="shared" si="1"/>
        <v>#REF!</v>
      </c>
      <c r="M32" s="83" t="e">
        <f>#REF!</f>
        <v>#REF!</v>
      </c>
      <c r="N32" s="84" t="e">
        <f>#REF!</f>
        <v>#REF!</v>
      </c>
      <c r="O32" s="73" t="e">
        <f t="shared" si="2"/>
        <v>#REF!</v>
      </c>
      <c r="P32" s="74" t="e">
        <f t="shared" si="12"/>
        <v>#REF!</v>
      </c>
      <c r="Q32" s="84" t="e">
        <f t="shared" si="3"/>
        <v>#REF!</v>
      </c>
      <c r="R32" s="74" t="e">
        <f t="shared" si="4"/>
        <v>#REF!</v>
      </c>
      <c r="S32" s="82"/>
      <c r="T32" s="127" t="e">
        <f>#REF!</f>
        <v>#REF!</v>
      </c>
      <c r="U32" s="85" t="e">
        <f>#REF!</f>
        <v>#REF!</v>
      </c>
      <c r="V32" s="86">
        <v>2.1000000000000001E-2</v>
      </c>
      <c r="W32" s="82"/>
      <c r="X32" s="192" t="e">
        <f t="shared" si="13"/>
        <v>#REF!</v>
      </c>
      <c r="Y32" s="87" t="e">
        <f>(NPV($C$2,Summary!$AE32:$CK32))*((1+$C$2)^0.5)</f>
        <v>#REF!</v>
      </c>
      <c r="Z32" s="75" t="e">
        <f t="shared" si="14"/>
        <v>#REF!</v>
      </c>
      <c r="AA32" s="75" t="e">
        <f t="shared" si="15"/>
        <v>#REF!</v>
      </c>
      <c r="AB32" s="75" t="e">
        <f t="shared" si="16"/>
        <v>#REF!</v>
      </c>
      <c r="AC32" s="54"/>
      <c r="AD32" s="54" t="str">
        <f t="shared" ref="AD32:AM41" si="23">IF(AD$11=0,"",IF(AD$11&lt;=$H32,(IF($Q32=0,$P32,$Q32))*HLOOKUP($B32,CommercialAC,AD$7+1,FALSE),0))</f>
        <v/>
      </c>
      <c r="AE32" s="54" t="str">
        <f t="shared" si="23"/>
        <v/>
      </c>
      <c r="AF32" s="54" t="str">
        <f t="shared" si="23"/>
        <v/>
      </c>
      <c r="AG32" s="54" t="str">
        <f t="shared" si="23"/>
        <v/>
      </c>
      <c r="AH32" s="54" t="str">
        <f t="shared" si="23"/>
        <v/>
      </c>
      <c r="AI32" s="54" t="str">
        <f t="shared" si="23"/>
        <v/>
      </c>
      <c r="AJ32" s="54" t="str">
        <f t="shared" si="23"/>
        <v/>
      </c>
      <c r="AK32" s="54" t="str">
        <f t="shared" si="23"/>
        <v/>
      </c>
      <c r="AL32" s="54" t="str">
        <f t="shared" si="23"/>
        <v/>
      </c>
      <c r="AM32" s="54" t="str">
        <f t="shared" si="23"/>
        <v/>
      </c>
      <c r="AN32" s="54" t="e">
        <f t="shared" ref="AN32:AW41" si="24">IF(AN$11=0,"",IF(AN$11&lt;=$H32,(IF($Q32=0,$P32,$Q32))*HLOOKUP($B32,CommercialAC,AN$7+1,FALSE),0))</f>
        <v>#REF!</v>
      </c>
      <c r="AO32" s="54" t="e">
        <f t="shared" si="24"/>
        <v>#REF!</v>
      </c>
      <c r="AP32" s="54" t="e">
        <f t="shared" si="24"/>
        <v>#REF!</v>
      </c>
      <c r="AQ32" s="54" t="e">
        <f t="shared" si="24"/>
        <v>#REF!</v>
      </c>
      <c r="AR32" s="54" t="e">
        <f t="shared" si="24"/>
        <v>#REF!</v>
      </c>
      <c r="AS32" s="54" t="e">
        <f t="shared" si="24"/>
        <v>#REF!</v>
      </c>
      <c r="AT32" s="54" t="e">
        <f t="shared" si="24"/>
        <v>#REF!</v>
      </c>
      <c r="AU32" s="54" t="e">
        <f t="shared" si="24"/>
        <v>#REF!</v>
      </c>
      <c r="AV32" s="54" t="e">
        <f t="shared" si="24"/>
        <v>#REF!</v>
      </c>
      <c r="AW32" s="54" t="e">
        <f t="shared" si="24"/>
        <v>#REF!</v>
      </c>
      <c r="AX32" s="54" t="e">
        <f t="shared" ref="AX32:BG41" si="25">IF(AX$11=0,"",IF(AX$11&lt;=$H32,(IF($Q32=0,$P32,$Q32))*HLOOKUP($B32,CommercialAC,AX$7+1,FALSE),0))</f>
        <v>#REF!</v>
      </c>
      <c r="AY32" s="54" t="e">
        <f t="shared" si="25"/>
        <v>#REF!</v>
      </c>
      <c r="AZ32" s="54" t="e">
        <f t="shared" si="25"/>
        <v>#REF!</v>
      </c>
      <c r="BA32" s="54" t="e">
        <f t="shared" si="25"/>
        <v>#REF!</v>
      </c>
      <c r="BB32" s="54" t="e">
        <f t="shared" si="25"/>
        <v>#REF!</v>
      </c>
      <c r="BC32" s="54" t="e">
        <f t="shared" si="25"/>
        <v>#REF!</v>
      </c>
      <c r="BD32" s="54" t="e">
        <f t="shared" si="25"/>
        <v>#REF!</v>
      </c>
      <c r="BE32" s="54" t="e">
        <f t="shared" si="25"/>
        <v>#REF!</v>
      </c>
      <c r="BF32" s="54" t="e">
        <f t="shared" si="25"/>
        <v>#REF!</v>
      </c>
      <c r="BG32" s="54" t="e">
        <f t="shared" si="25"/>
        <v>#REF!</v>
      </c>
      <c r="BH32" s="54" t="e">
        <f t="shared" ref="BH32:BQ41" si="26">IF(BH$11=0,"",IF(BH$11&lt;=$H32,(IF($Q32=0,$P32,$Q32))*HLOOKUP($B32,CommercialAC,BH$7+1,FALSE),0))</f>
        <v>#REF!</v>
      </c>
      <c r="BI32" s="54" t="e">
        <f t="shared" si="26"/>
        <v>#REF!</v>
      </c>
      <c r="BJ32" s="54" t="e">
        <f t="shared" si="26"/>
        <v>#REF!</v>
      </c>
      <c r="BK32" s="54" t="e">
        <f t="shared" si="26"/>
        <v>#REF!</v>
      </c>
      <c r="BL32" s="54" t="e">
        <f t="shared" si="26"/>
        <v>#REF!</v>
      </c>
      <c r="BM32" s="54" t="e">
        <f t="shared" si="26"/>
        <v>#REF!</v>
      </c>
      <c r="BN32" s="54" t="e">
        <f t="shared" si="26"/>
        <v>#REF!</v>
      </c>
      <c r="BO32" s="54" t="e">
        <f t="shared" si="26"/>
        <v>#REF!</v>
      </c>
      <c r="BP32" s="54" t="e">
        <f t="shared" si="26"/>
        <v>#REF!</v>
      </c>
      <c r="BQ32" s="54" t="e">
        <f t="shared" si="26"/>
        <v>#REF!</v>
      </c>
      <c r="BR32" s="54" t="e">
        <f t="shared" ref="BR32:CA41" si="27">IF(BR$11=0,"",IF(BR$11&lt;=$H32,(IF($Q32=0,$P32,$Q32))*HLOOKUP($B32,CommercialAC,BR$7+1,FALSE),0))</f>
        <v>#REF!</v>
      </c>
      <c r="BS32" s="54" t="e">
        <f t="shared" si="27"/>
        <v>#REF!</v>
      </c>
      <c r="BT32" s="54" t="e">
        <f t="shared" si="27"/>
        <v>#REF!</v>
      </c>
      <c r="BU32" s="54" t="e">
        <f t="shared" si="27"/>
        <v>#REF!</v>
      </c>
      <c r="BV32" s="54" t="e">
        <f t="shared" si="27"/>
        <v>#REF!</v>
      </c>
      <c r="BW32" s="54" t="e">
        <f t="shared" si="27"/>
        <v>#REF!</v>
      </c>
      <c r="BX32" s="54" t="e">
        <f t="shared" si="27"/>
        <v>#REF!</v>
      </c>
      <c r="BY32" s="54" t="e">
        <f t="shared" si="27"/>
        <v>#REF!</v>
      </c>
      <c r="BZ32" s="54" t="e">
        <f t="shared" si="27"/>
        <v>#REF!</v>
      </c>
      <c r="CA32" s="54" t="e">
        <f t="shared" si="27"/>
        <v>#REF!</v>
      </c>
      <c r="CB32" s="54" t="e">
        <f t="shared" ref="CB32:CJ41" si="28">IF(CB$11=0,"",IF(CB$11&lt;=$H32,(IF($Q32=0,$P32,$Q32))*HLOOKUP($B32,CommercialAC,CB$7+1,FALSE),0))</f>
        <v>#REF!</v>
      </c>
      <c r="CC32" s="54" t="e">
        <f t="shared" si="28"/>
        <v>#REF!</v>
      </c>
      <c r="CD32" s="54" t="e">
        <f t="shared" si="28"/>
        <v>#REF!</v>
      </c>
      <c r="CE32" s="54" t="e">
        <f t="shared" si="28"/>
        <v>#REF!</v>
      </c>
      <c r="CF32" s="54" t="e">
        <f t="shared" si="28"/>
        <v>#REF!</v>
      </c>
      <c r="CG32" s="54" t="e">
        <f t="shared" si="28"/>
        <v>#REF!</v>
      </c>
      <c r="CH32" s="54" t="e">
        <f t="shared" si="28"/>
        <v>#REF!</v>
      </c>
      <c r="CI32" s="54" t="e">
        <f t="shared" si="28"/>
        <v>#REF!</v>
      </c>
      <c r="CJ32" s="54" t="e">
        <f t="shared" si="28"/>
        <v>#REF!</v>
      </c>
      <c r="CK32" s="54"/>
      <c r="CL32" s="54"/>
      <c r="CM32" s="54"/>
      <c r="CN32" s="59">
        <v>2022</v>
      </c>
      <c r="CO32" s="69">
        <f>SUMPRODUCT('Avoided Costs and Load Shapes'!$N35:$R35,'Avoided Costs and Load Shapes'!$W$10:$AA$10)</f>
        <v>0.14213917372733528</v>
      </c>
      <c r="CP32" s="70">
        <f>SUMPRODUCT('Avoided Costs and Load Shapes'!$N35:$R35,'Avoided Costs and Load Shapes'!$W$46:$AA$46)</f>
        <v>0.10999247024700491</v>
      </c>
    </row>
    <row r="33" spans="1:94" ht="35.1" customHeight="1">
      <c r="A33" s="82" t="s">
        <v>134</v>
      </c>
      <c r="B33" s="82" t="s">
        <v>96</v>
      </c>
      <c r="C33" s="82"/>
      <c r="D33" s="82"/>
      <c r="E33" s="129" t="e">
        <f>#REF!</f>
        <v>#REF!</v>
      </c>
      <c r="F33" s="129" t="e">
        <f>#REF!</f>
        <v>#REF!</v>
      </c>
      <c r="G33" s="82" t="s">
        <v>112</v>
      </c>
      <c r="H33" s="126" t="e">
        <f>#REF!</f>
        <v>#REF!</v>
      </c>
      <c r="I33" s="84">
        <v>0.96</v>
      </c>
      <c r="J33" s="126" t="e">
        <f>#REF!</f>
        <v>#REF!</v>
      </c>
      <c r="K33" s="126" t="e">
        <f t="shared" si="11"/>
        <v>#REF!</v>
      </c>
      <c r="L33" s="73" t="e">
        <f t="shared" si="1"/>
        <v>#REF!</v>
      </c>
      <c r="M33" s="83" t="e">
        <f>#REF!</f>
        <v>#REF!</v>
      </c>
      <c r="N33" s="84" t="e">
        <f>#REF!</f>
        <v>#REF!</v>
      </c>
      <c r="O33" s="73" t="e">
        <f t="shared" si="2"/>
        <v>#REF!</v>
      </c>
      <c r="P33" s="74" t="e">
        <f t="shared" si="12"/>
        <v>#REF!</v>
      </c>
      <c r="Q33" s="84" t="e">
        <f t="shared" si="3"/>
        <v>#REF!</v>
      </c>
      <c r="R33" s="74" t="e">
        <f t="shared" si="4"/>
        <v>#REF!</v>
      </c>
      <c r="S33" s="82"/>
      <c r="T33" s="127" t="e">
        <f>#REF!</f>
        <v>#REF!</v>
      </c>
      <c r="U33" s="85" t="e">
        <f>#REF!</f>
        <v>#REF!</v>
      </c>
      <c r="V33" s="86">
        <v>2.1000000000000001E-2</v>
      </c>
      <c r="W33" s="82"/>
      <c r="X33" s="192" t="e">
        <f t="shared" si="13"/>
        <v>#REF!</v>
      </c>
      <c r="Y33" s="87" t="e">
        <f>(NPV($C$2,Summary!$AE33:$CK33))*((1+$C$2)^0.5)</f>
        <v>#REF!</v>
      </c>
      <c r="Z33" s="75" t="e">
        <f t="shared" si="14"/>
        <v>#REF!</v>
      </c>
      <c r="AA33" s="75" t="e">
        <f t="shared" si="15"/>
        <v>#REF!</v>
      </c>
      <c r="AB33" s="75" t="e">
        <f t="shared" si="16"/>
        <v>#REF!</v>
      </c>
      <c r="AC33" s="54"/>
      <c r="AD33" s="54" t="str">
        <f t="shared" si="23"/>
        <v/>
      </c>
      <c r="AE33" s="54" t="str">
        <f t="shared" si="23"/>
        <v/>
      </c>
      <c r="AF33" s="54" t="str">
        <f t="shared" si="23"/>
        <v/>
      </c>
      <c r="AG33" s="54" t="str">
        <f t="shared" si="23"/>
        <v/>
      </c>
      <c r="AH33" s="54" t="str">
        <f t="shared" si="23"/>
        <v/>
      </c>
      <c r="AI33" s="54" t="str">
        <f t="shared" si="23"/>
        <v/>
      </c>
      <c r="AJ33" s="54" t="str">
        <f t="shared" si="23"/>
        <v/>
      </c>
      <c r="AK33" s="54" t="str">
        <f t="shared" si="23"/>
        <v/>
      </c>
      <c r="AL33" s="54" t="str">
        <f t="shared" si="23"/>
        <v/>
      </c>
      <c r="AM33" s="54" t="str">
        <f t="shared" si="23"/>
        <v/>
      </c>
      <c r="AN33" s="54" t="e">
        <f t="shared" si="24"/>
        <v>#REF!</v>
      </c>
      <c r="AO33" s="54" t="e">
        <f t="shared" si="24"/>
        <v>#REF!</v>
      </c>
      <c r="AP33" s="54" t="e">
        <f t="shared" si="24"/>
        <v>#REF!</v>
      </c>
      <c r="AQ33" s="54" t="e">
        <f t="shared" si="24"/>
        <v>#REF!</v>
      </c>
      <c r="AR33" s="54" t="e">
        <f t="shared" si="24"/>
        <v>#REF!</v>
      </c>
      <c r="AS33" s="54" t="e">
        <f t="shared" si="24"/>
        <v>#REF!</v>
      </c>
      <c r="AT33" s="54" t="e">
        <f t="shared" si="24"/>
        <v>#REF!</v>
      </c>
      <c r="AU33" s="54" t="e">
        <f t="shared" si="24"/>
        <v>#REF!</v>
      </c>
      <c r="AV33" s="54" t="e">
        <f t="shared" si="24"/>
        <v>#REF!</v>
      </c>
      <c r="AW33" s="54" t="e">
        <f t="shared" si="24"/>
        <v>#REF!</v>
      </c>
      <c r="AX33" s="54" t="e">
        <f t="shared" si="25"/>
        <v>#REF!</v>
      </c>
      <c r="AY33" s="54" t="e">
        <f t="shared" si="25"/>
        <v>#REF!</v>
      </c>
      <c r="AZ33" s="54" t="e">
        <f t="shared" si="25"/>
        <v>#REF!</v>
      </c>
      <c r="BA33" s="54" t="e">
        <f t="shared" si="25"/>
        <v>#REF!</v>
      </c>
      <c r="BB33" s="54" t="e">
        <f t="shared" si="25"/>
        <v>#REF!</v>
      </c>
      <c r="BC33" s="54" t="e">
        <f t="shared" si="25"/>
        <v>#REF!</v>
      </c>
      <c r="BD33" s="54" t="e">
        <f t="shared" si="25"/>
        <v>#REF!</v>
      </c>
      <c r="BE33" s="54" t="e">
        <f t="shared" si="25"/>
        <v>#REF!</v>
      </c>
      <c r="BF33" s="54" t="e">
        <f t="shared" si="25"/>
        <v>#REF!</v>
      </c>
      <c r="BG33" s="54" t="e">
        <f t="shared" si="25"/>
        <v>#REF!</v>
      </c>
      <c r="BH33" s="54" t="e">
        <f t="shared" si="26"/>
        <v>#REF!</v>
      </c>
      <c r="BI33" s="54" t="e">
        <f t="shared" si="26"/>
        <v>#REF!</v>
      </c>
      <c r="BJ33" s="54" t="e">
        <f t="shared" si="26"/>
        <v>#REF!</v>
      </c>
      <c r="BK33" s="54" t="e">
        <f t="shared" si="26"/>
        <v>#REF!</v>
      </c>
      <c r="BL33" s="54" t="e">
        <f t="shared" si="26"/>
        <v>#REF!</v>
      </c>
      <c r="BM33" s="54" t="e">
        <f t="shared" si="26"/>
        <v>#REF!</v>
      </c>
      <c r="BN33" s="54" t="e">
        <f t="shared" si="26"/>
        <v>#REF!</v>
      </c>
      <c r="BO33" s="54" t="e">
        <f t="shared" si="26"/>
        <v>#REF!</v>
      </c>
      <c r="BP33" s="54" t="e">
        <f t="shared" si="26"/>
        <v>#REF!</v>
      </c>
      <c r="BQ33" s="54" t="e">
        <f t="shared" si="26"/>
        <v>#REF!</v>
      </c>
      <c r="BR33" s="54" t="e">
        <f t="shared" si="27"/>
        <v>#REF!</v>
      </c>
      <c r="BS33" s="54" t="e">
        <f t="shared" si="27"/>
        <v>#REF!</v>
      </c>
      <c r="BT33" s="54" t="e">
        <f t="shared" si="27"/>
        <v>#REF!</v>
      </c>
      <c r="BU33" s="54" t="e">
        <f t="shared" si="27"/>
        <v>#REF!</v>
      </c>
      <c r="BV33" s="54" t="e">
        <f t="shared" si="27"/>
        <v>#REF!</v>
      </c>
      <c r="BW33" s="54" t="e">
        <f t="shared" si="27"/>
        <v>#REF!</v>
      </c>
      <c r="BX33" s="54" t="e">
        <f t="shared" si="27"/>
        <v>#REF!</v>
      </c>
      <c r="BY33" s="54" t="e">
        <f t="shared" si="27"/>
        <v>#REF!</v>
      </c>
      <c r="BZ33" s="54" t="e">
        <f t="shared" si="27"/>
        <v>#REF!</v>
      </c>
      <c r="CA33" s="54" t="e">
        <f t="shared" si="27"/>
        <v>#REF!</v>
      </c>
      <c r="CB33" s="54" t="e">
        <f t="shared" si="28"/>
        <v>#REF!</v>
      </c>
      <c r="CC33" s="54" t="e">
        <f t="shared" si="28"/>
        <v>#REF!</v>
      </c>
      <c r="CD33" s="54" t="e">
        <f t="shared" si="28"/>
        <v>#REF!</v>
      </c>
      <c r="CE33" s="54" t="e">
        <f t="shared" si="28"/>
        <v>#REF!</v>
      </c>
      <c r="CF33" s="54" t="e">
        <f t="shared" si="28"/>
        <v>#REF!</v>
      </c>
      <c r="CG33" s="54" t="e">
        <f t="shared" si="28"/>
        <v>#REF!</v>
      </c>
      <c r="CH33" s="54" t="e">
        <f t="shared" si="28"/>
        <v>#REF!</v>
      </c>
      <c r="CI33" s="54" t="e">
        <f t="shared" si="28"/>
        <v>#REF!</v>
      </c>
      <c r="CJ33" s="54" t="e">
        <f t="shared" si="28"/>
        <v>#REF!</v>
      </c>
      <c r="CK33" s="54"/>
      <c r="CL33" s="54"/>
      <c r="CM33" s="54"/>
      <c r="CN33" s="59">
        <v>2023</v>
      </c>
      <c r="CO33" s="69">
        <f>SUMPRODUCT('Avoided Costs and Load Shapes'!$N36:$R36,'Avoided Costs and Load Shapes'!$W$10:$AA$10)</f>
        <v>0.15253235060986733</v>
      </c>
      <c r="CP33" s="70">
        <f>SUMPRODUCT('Avoided Costs and Load Shapes'!$N36:$R36,'Avoided Costs and Load Shapes'!$W$46:$AA$46)</f>
        <v>0.11973011269480865</v>
      </c>
    </row>
    <row r="34" spans="1:94" ht="35.1" customHeight="1">
      <c r="A34" s="82" t="s">
        <v>135</v>
      </c>
      <c r="B34" s="82" t="s">
        <v>96</v>
      </c>
      <c r="C34" s="82"/>
      <c r="D34" s="82"/>
      <c r="E34" s="129" t="e">
        <f>#REF!</f>
        <v>#REF!</v>
      </c>
      <c r="F34" s="129" t="e">
        <f>#REF!</f>
        <v>#REF!</v>
      </c>
      <c r="G34" s="82" t="s">
        <v>112</v>
      </c>
      <c r="H34" s="126" t="e">
        <f>#REF!</f>
        <v>#REF!</v>
      </c>
      <c r="I34" s="84">
        <v>0.96</v>
      </c>
      <c r="J34" s="126" t="e">
        <f>#REF!</f>
        <v>#REF!</v>
      </c>
      <c r="K34" s="126" t="e">
        <f t="shared" si="11"/>
        <v>#REF!</v>
      </c>
      <c r="L34" s="73" t="e">
        <f t="shared" si="1"/>
        <v>#REF!</v>
      </c>
      <c r="M34" s="83" t="e">
        <f>#REF!</f>
        <v>#REF!</v>
      </c>
      <c r="N34" s="84" t="e">
        <f>#REF!</f>
        <v>#REF!</v>
      </c>
      <c r="O34" s="73" t="e">
        <f t="shared" si="2"/>
        <v>#REF!</v>
      </c>
      <c r="P34" s="74" t="e">
        <f t="shared" si="12"/>
        <v>#REF!</v>
      </c>
      <c r="Q34" s="84" t="e">
        <f t="shared" si="3"/>
        <v>#REF!</v>
      </c>
      <c r="R34" s="74" t="e">
        <f t="shared" si="4"/>
        <v>#REF!</v>
      </c>
      <c r="S34" s="82"/>
      <c r="T34" s="127" t="e">
        <f>#REF!</f>
        <v>#REF!</v>
      </c>
      <c r="U34" s="85" t="e">
        <f>#REF!</f>
        <v>#REF!</v>
      </c>
      <c r="V34" s="86">
        <v>2.1000000000000001E-2</v>
      </c>
      <c r="W34" s="82"/>
      <c r="X34" s="192" t="e">
        <f t="shared" si="13"/>
        <v>#REF!</v>
      </c>
      <c r="Y34" s="87" t="e">
        <f>(NPV($C$2,Summary!$AE34:$CK34))*((1+$C$2)^0.5)</f>
        <v>#REF!</v>
      </c>
      <c r="Z34" s="75" t="e">
        <f t="shared" si="14"/>
        <v>#REF!</v>
      </c>
      <c r="AA34" s="75" t="e">
        <f t="shared" si="15"/>
        <v>#REF!</v>
      </c>
      <c r="AB34" s="75" t="e">
        <f t="shared" si="16"/>
        <v>#REF!</v>
      </c>
      <c r="AC34" s="54"/>
      <c r="AD34" s="54" t="str">
        <f t="shared" si="23"/>
        <v/>
      </c>
      <c r="AE34" s="54" t="str">
        <f t="shared" si="23"/>
        <v/>
      </c>
      <c r="AF34" s="54" t="str">
        <f t="shared" si="23"/>
        <v/>
      </c>
      <c r="AG34" s="54" t="str">
        <f t="shared" si="23"/>
        <v/>
      </c>
      <c r="AH34" s="54" t="str">
        <f t="shared" si="23"/>
        <v/>
      </c>
      <c r="AI34" s="54" t="str">
        <f t="shared" si="23"/>
        <v/>
      </c>
      <c r="AJ34" s="54" t="str">
        <f t="shared" si="23"/>
        <v/>
      </c>
      <c r="AK34" s="54" t="str">
        <f t="shared" si="23"/>
        <v/>
      </c>
      <c r="AL34" s="54" t="str">
        <f t="shared" si="23"/>
        <v/>
      </c>
      <c r="AM34" s="54" t="str">
        <f t="shared" si="23"/>
        <v/>
      </c>
      <c r="AN34" s="54" t="e">
        <f t="shared" si="24"/>
        <v>#REF!</v>
      </c>
      <c r="AO34" s="54" t="e">
        <f t="shared" si="24"/>
        <v>#REF!</v>
      </c>
      <c r="AP34" s="54" t="e">
        <f t="shared" si="24"/>
        <v>#REF!</v>
      </c>
      <c r="AQ34" s="54" t="e">
        <f t="shared" si="24"/>
        <v>#REF!</v>
      </c>
      <c r="AR34" s="54" t="e">
        <f t="shared" si="24"/>
        <v>#REF!</v>
      </c>
      <c r="AS34" s="54" t="e">
        <f t="shared" si="24"/>
        <v>#REF!</v>
      </c>
      <c r="AT34" s="54" t="e">
        <f t="shared" si="24"/>
        <v>#REF!</v>
      </c>
      <c r="AU34" s="54" t="e">
        <f t="shared" si="24"/>
        <v>#REF!</v>
      </c>
      <c r="AV34" s="54" t="e">
        <f t="shared" si="24"/>
        <v>#REF!</v>
      </c>
      <c r="AW34" s="54" t="e">
        <f t="shared" si="24"/>
        <v>#REF!</v>
      </c>
      <c r="AX34" s="54" t="e">
        <f t="shared" si="25"/>
        <v>#REF!</v>
      </c>
      <c r="AY34" s="54" t="e">
        <f t="shared" si="25"/>
        <v>#REF!</v>
      </c>
      <c r="AZ34" s="54" t="e">
        <f t="shared" si="25"/>
        <v>#REF!</v>
      </c>
      <c r="BA34" s="54" t="e">
        <f t="shared" si="25"/>
        <v>#REF!</v>
      </c>
      <c r="BB34" s="54" t="e">
        <f t="shared" si="25"/>
        <v>#REF!</v>
      </c>
      <c r="BC34" s="54" t="e">
        <f t="shared" si="25"/>
        <v>#REF!</v>
      </c>
      <c r="BD34" s="54" t="e">
        <f t="shared" si="25"/>
        <v>#REF!</v>
      </c>
      <c r="BE34" s="54" t="e">
        <f t="shared" si="25"/>
        <v>#REF!</v>
      </c>
      <c r="BF34" s="54" t="e">
        <f t="shared" si="25"/>
        <v>#REF!</v>
      </c>
      <c r="BG34" s="54" t="e">
        <f t="shared" si="25"/>
        <v>#REF!</v>
      </c>
      <c r="BH34" s="54" t="e">
        <f t="shared" si="26"/>
        <v>#REF!</v>
      </c>
      <c r="BI34" s="54" t="e">
        <f t="shared" si="26"/>
        <v>#REF!</v>
      </c>
      <c r="BJ34" s="54" t="e">
        <f t="shared" si="26"/>
        <v>#REF!</v>
      </c>
      <c r="BK34" s="54" t="e">
        <f t="shared" si="26"/>
        <v>#REF!</v>
      </c>
      <c r="BL34" s="54" t="e">
        <f t="shared" si="26"/>
        <v>#REF!</v>
      </c>
      <c r="BM34" s="54" t="e">
        <f t="shared" si="26"/>
        <v>#REF!</v>
      </c>
      <c r="BN34" s="54" t="e">
        <f t="shared" si="26"/>
        <v>#REF!</v>
      </c>
      <c r="BO34" s="54" t="e">
        <f t="shared" si="26"/>
        <v>#REF!</v>
      </c>
      <c r="BP34" s="54" t="e">
        <f t="shared" si="26"/>
        <v>#REF!</v>
      </c>
      <c r="BQ34" s="54" t="e">
        <f t="shared" si="26"/>
        <v>#REF!</v>
      </c>
      <c r="BR34" s="54" t="e">
        <f t="shared" si="27"/>
        <v>#REF!</v>
      </c>
      <c r="BS34" s="54" t="e">
        <f t="shared" si="27"/>
        <v>#REF!</v>
      </c>
      <c r="BT34" s="54" t="e">
        <f t="shared" si="27"/>
        <v>#REF!</v>
      </c>
      <c r="BU34" s="54" t="e">
        <f t="shared" si="27"/>
        <v>#REF!</v>
      </c>
      <c r="BV34" s="54" t="e">
        <f t="shared" si="27"/>
        <v>#REF!</v>
      </c>
      <c r="BW34" s="54" t="e">
        <f t="shared" si="27"/>
        <v>#REF!</v>
      </c>
      <c r="BX34" s="54" t="e">
        <f t="shared" si="27"/>
        <v>#REF!</v>
      </c>
      <c r="BY34" s="54" t="e">
        <f t="shared" si="27"/>
        <v>#REF!</v>
      </c>
      <c r="BZ34" s="54" t="e">
        <f t="shared" si="27"/>
        <v>#REF!</v>
      </c>
      <c r="CA34" s="54" t="e">
        <f t="shared" si="27"/>
        <v>#REF!</v>
      </c>
      <c r="CB34" s="54" t="e">
        <f t="shared" si="28"/>
        <v>#REF!</v>
      </c>
      <c r="CC34" s="54" t="e">
        <f t="shared" si="28"/>
        <v>#REF!</v>
      </c>
      <c r="CD34" s="54" t="e">
        <f t="shared" si="28"/>
        <v>#REF!</v>
      </c>
      <c r="CE34" s="54" t="e">
        <f t="shared" si="28"/>
        <v>#REF!</v>
      </c>
      <c r="CF34" s="54" t="e">
        <f t="shared" si="28"/>
        <v>#REF!</v>
      </c>
      <c r="CG34" s="54" t="e">
        <f t="shared" si="28"/>
        <v>#REF!</v>
      </c>
      <c r="CH34" s="54" t="e">
        <f t="shared" si="28"/>
        <v>#REF!</v>
      </c>
      <c r="CI34" s="54" t="e">
        <f t="shared" si="28"/>
        <v>#REF!</v>
      </c>
      <c r="CJ34" s="54" t="e">
        <f t="shared" si="28"/>
        <v>#REF!</v>
      </c>
      <c r="CK34" s="54"/>
      <c r="CL34" s="54"/>
      <c r="CM34" s="54"/>
      <c r="CN34" s="59">
        <v>2024</v>
      </c>
      <c r="CO34" s="69">
        <f>SUMPRODUCT('Avoided Costs and Load Shapes'!$N37:$R37,'Avoided Costs and Load Shapes'!$W$10:$AA$10)</f>
        <v>0.15829683320363508</v>
      </c>
      <c r="CP34" s="70">
        <f>SUMPRODUCT('Avoided Costs and Load Shapes'!$N37:$R37,'Avoided Costs and Load Shapes'!$W$46:$AA$46)</f>
        <v>0.12458800625228222</v>
      </c>
    </row>
    <row r="35" spans="1:94" ht="35.1" customHeight="1">
      <c r="A35" s="82" t="s">
        <v>136</v>
      </c>
      <c r="B35" s="82" t="s">
        <v>96</v>
      </c>
      <c r="C35" s="82"/>
      <c r="D35" s="82"/>
      <c r="E35" s="129" t="e">
        <f>#REF!</f>
        <v>#REF!</v>
      </c>
      <c r="F35" s="129" t="e">
        <f>#REF!</f>
        <v>#REF!</v>
      </c>
      <c r="G35" s="82" t="s">
        <v>112</v>
      </c>
      <c r="H35" s="126" t="e">
        <f>#REF!</f>
        <v>#REF!</v>
      </c>
      <c r="I35" s="84">
        <v>0.96</v>
      </c>
      <c r="J35" s="126" t="e">
        <f>#REF!</f>
        <v>#REF!</v>
      </c>
      <c r="K35" s="126" t="e">
        <f t="shared" si="11"/>
        <v>#REF!</v>
      </c>
      <c r="L35" s="73" t="e">
        <f t="shared" si="1"/>
        <v>#REF!</v>
      </c>
      <c r="M35" s="83" t="e">
        <f>#REF!</f>
        <v>#REF!</v>
      </c>
      <c r="N35" s="84" t="e">
        <f>#REF!</f>
        <v>#REF!</v>
      </c>
      <c r="O35" s="73" t="e">
        <f t="shared" si="2"/>
        <v>#REF!</v>
      </c>
      <c r="P35" s="74" t="e">
        <f t="shared" si="12"/>
        <v>#REF!</v>
      </c>
      <c r="Q35" s="84" t="e">
        <f t="shared" si="3"/>
        <v>#REF!</v>
      </c>
      <c r="R35" s="74" t="e">
        <f t="shared" si="4"/>
        <v>#REF!</v>
      </c>
      <c r="S35" s="82"/>
      <c r="T35" s="127" t="e">
        <f>#REF!</f>
        <v>#REF!</v>
      </c>
      <c r="U35" s="85" t="e">
        <f>#REF!</f>
        <v>#REF!</v>
      </c>
      <c r="V35" s="86">
        <v>2.1000000000000001E-2</v>
      </c>
      <c r="W35" s="82"/>
      <c r="X35" s="192" t="e">
        <f t="shared" si="13"/>
        <v>#REF!</v>
      </c>
      <c r="Y35" s="87" t="e">
        <f>(NPV($C$2,Summary!$AE35:$CK35))*((1+$C$2)^0.5)</f>
        <v>#REF!</v>
      </c>
      <c r="Z35" s="75" t="e">
        <f t="shared" si="14"/>
        <v>#REF!</v>
      </c>
      <c r="AA35" s="75" t="e">
        <f t="shared" si="15"/>
        <v>#REF!</v>
      </c>
      <c r="AB35" s="75" t="e">
        <f t="shared" si="16"/>
        <v>#REF!</v>
      </c>
      <c r="AC35" s="54"/>
      <c r="AD35" s="54" t="str">
        <f t="shared" si="23"/>
        <v/>
      </c>
      <c r="AE35" s="54" t="str">
        <f t="shared" si="23"/>
        <v/>
      </c>
      <c r="AF35" s="54" t="str">
        <f t="shared" si="23"/>
        <v/>
      </c>
      <c r="AG35" s="54" t="str">
        <f t="shared" si="23"/>
        <v/>
      </c>
      <c r="AH35" s="54" t="str">
        <f t="shared" si="23"/>
        <v/>
      </c>
      <c r="AI35" s="54" t="str">
        <f t="shared" si="23"/>
        <v/>
      </c>
      <c r="AJ35" s="54" t="str">
        <f t="shared" si="23"/>
        <v/>
      </c>
      <c r="AK35" s="54" t="str">
        <f t="shared" si="23"/>
        <v/>
      </c>
      <c r="AL35" s="54" t="str">
        <f t="shared" si="23"/>
        <v/>
      </c>
      <c r="AM35" s="54" t="str">
        <f t="shared" si="23"/>
        <v/>
      </c>
      <c r="AN35" s="54" t="e">
        <f t="shared" si="24"/>
        <v>#REF!</v>
      </c>
      <c r="AO35" s="54" t="e">
        <f t="shared" si="24"/>
        <v>#REF!</v>
      </c>
      <c r="AP35" s="54" t="e">
        <f t="shared" si="24"/>
        <v>#REF!</v>
      </c>
      <c r="AQ35" s="54" t="e">
        <f t="shared" si="24"/>
        <v>#REF!</v>
      </c>
      <c r="AR35" s="54" t="e">
        <f t="shared" si="24"/>
        <v>#REF!</v>
      </c>
      <c r="AS35" s="54" t="e">
        <f t="shared" si="24"/>
        <v>#REF!</v>
      </c>
      <c r="AT35" s="54" t="e">
        <f t="shared" si="24"/>
        <v>#REF!</v>
      </c>
      <c r="AU35" s="54" t="e">
        <f t="shared" si="24"/>
        <v>#REF!</v>
      </c>
      <c r="AV35" s="54" t="e">
        <f t="shared" si="24"/>
        <v>#REF!</v>
      </c>
      <c r="AW35" s="54" t="e">
        <f t="shared" si="24"/>
        <v>#REF!</v>
      </c>
      <c r="AX35" s="54" t="e">
        <f t="shared" si="25"/>
        <v>#REF!</v>
      </c>
      <c r="AY35" s="54" t="e">
        <f t="shared" si="25"/>
        <v>#REF!</v>
      </c>
      <c r="AZ35" s="54" t="e">
        <f t="shared" si="25"/>
        <v>#REF!</v>
      </c>
      <c r="BA35" s="54" t="e">
        <f t="shared" si="25"/>
        <v>#REF!</v>
      </c>
      <c r="BB35" s="54" t="e">
        <f t="shared" si="25"/>
        <v>#REF!</v>
      </c>
      <c r="BC35" s="54" t="e">
        <f t="shared" si="25"/>
        <v>#REF!</v>
      </c>
      <c r="BD35" s="54" t="e">
        <f t="shared" si="25"/>
        <v>#REF!</v>
      </c>
      <c r="BE35" s="54" t="e">
        <f t="shared" si="25"/>
        <v>#REF!</v>
      </c>
      <c r="BF35" s="54" t="e">
        <f t="shared" si="25"/>
        <v>#REF!</v>
      </c>
      <c r="BG35" s="54" t="e">
        <f t="shared" si="25"/>
        <v>#REF!</v>
      </c>
      <c r="BH35" s="54" t="e">
        <f t="shared" si="26"/>
        <v>#REF!</v>
      </c>
      <c r="BI35" s="54" t="e">
        <f t="shared" si="26"/>
        <v>#REF!</v>
      </c>
      <c r="BJ35" s="54" t="e">
        <f t="shared" si="26"/>
        <v>#REF!</v>
      </c>
      <c r="BK35" s="54" t="e">
        <f t="shared" si="26"/>
        <v>#REF!</v>
      </c>
      <c r="BL35" s="54" t="e">
        <f t="shared" si="26"/>
        <v>#REF!</v>
      </c>
      <c r="BM35" s="54" t="e">
        <f t="shared" si="26"/>
        <v>#REF!</v>
      </c>
      <c r="BN35" s="54" t="e">
        <f t="shared" si="26"/>
        <v>#REF!</v>
      </c>
      <c r="BO35" s="54" t="e">
        <f t="shared" si="26"/>
        <v>#REF!</v>
      </c>
      <c r="BP35" s="54" t="e">
        <f t="shared" si="26"/>
        <v>#REF!</v>
      </c>
      <c r="BQ35" s="54" t="e">
        <f t="shared" si="26"/>
        <v>#REF!</v>
      </c>
      <c r="BR35" s="54" t="e">
        <f t="shared" si="27"/>
        <v>#REF!</v>
      </c>
      <c r="BS35" s="54" t="e">
        <f t="shared" si="27"/>
        <v>#REF!</v>
      </c>
      <c r="BT35" s="54" t="e">
        <f t="shared" si="27"/>
        <v>#REF!</v>
      </c>
      <c r="BU35" s="54" t="e">
        <f t="shared" si="27"/>
        <v>#REF!</v>
      </c>
      <c r="BV35" s="54" t="e">
        <f t="shared" si="27"/>
        <v>#REF!</v>
      </c>
      <c r="BW35" s="54" t="e">
        <f t="shared" si="27"/>
        <v>#REF!</v>
      </c>
      <c r="BX35" s="54" t="e">
        <f t="shared" si="27"/>
        <v>#REF!</v>
      </c>
      <c r="BY35" s="54" t="e">
        <f t="shared" si="27"/>
        <v>#REF!</v>
      </c>
      <c r="BZ35" s="54" t="e">
        <f t="shared" si="27"/>
        <v>#REF!</v>
      </c>
      <c r="CA35" s="54" t="e">
        <f t="shared" si="27"/>
        <v>#REF!</v>
      </c>
      <c r="CB35" s="54" t="e">
        <f t="shared" si="28"/>
        <v>#REF!</v>
      </c>
      <c r="CC35" s="54" t="e">
        <f t="shared" si="28"/>
        <v>#REF!</v>
      </c>
      <c r="CD35" s="54" t="e">
        <f t="shared" si="28"/>
        <v>#REF!</v>
      </c>
      <c r="CE35" s="54" t="e">
        <f t="shared" si="28"/>
        <v>#REF!</v>
      </c>
      <c r="CF35" s="54" t="e">
        <f t="shared" si="28"/>
        <v>#REF!</v>
      </c>
      <c r="CG35" s="54" t="e">
        <f t="shared" si="28"/>
        <v>#REF!</v>
      </c>
      <c r="CH35" s="54" t="e">
        <f t="shared" si="28"/>
        <v>#REF!</v>
      </c>
      <c r="CI35" s="54" t="e">
        <f t="shared" si="28"/>
        <v>#REF!</v>
      </c>
      <c r="CJ35" s="54" t="e">
        <f t="shared" si="28"/>
        <v>#REF!</v>
      </c>
      <c r="CK35" s="54"/>
      <c r="CL35" s="54"/>
      <c r="CM35" s="54"/>
      <c r="CN35" s="59">
        <v>2025</v>
      </c>
      <c r="CO35" s="69">
        <f>SUMPRODUCT('Avoided Costs and Load Shapes'!$N38:$R38,'Avoided Costs and Load Shapes'!$W$10:$AA$10)</f>
        <v>0.16536819508766146</v>
      </c>
      <c r="CP35" s="70">
        <f>SUMPRODUCT('Avoided Costs and Load Shapes'!$N38:$R38,'Avoided Costs and Load Shapes'!$W$46:$AA$46)</f>
        <v>0.13048822996781287</v>
      </c>
    </row>
    <row r="36" spans="1:94" ht="35.1" customHeight="1">
      <c r="A36" s="82" t="s">
        <v>137</v>
      </c>
      <c r="B36" s="82" t="s">
        <v>96</v>
      </c>
      <c r="C36" s="82"/>
      <c r="D36" s="82"/>
      <c r="E36" s="129" t="e">
        <f>#REF!</f>
        <v>#REF!</v>
      </c>
      <c r="F36" s="129" t="e">
        <f>#REF!</f>
        <v>#REF!</v>
      </c>
      <c r="G36" s="82" t="s">
        <v>112</v>
      </c>
      <c r="H36" s="126" t="e">
        <f>#REF!</f>
        <v>#REF!</v>
      </c>
      <c r="I36" s="84">
        <v>0.96</v>
      </c>
      <c r="J36" s="126" t="e">
        <f>#REF!</f>
        <v>#REF!</v>
      </c>
      <c r="K36" s="126" t="e">
        <f t="shared" si="11"/>
        <v>#REF!</v>
      </c>
      <c r="L36" s="73" t="e">
        <f t="shared" si="1"/>
        <v>#REF!</v>
      </c>
      <c r="M36" s="83" t="e">
        <f>#REF!</f>
        <v>#REF!</v>
      </c>
      <c r="N36" s="84" t="e">
        <f>#REF!</f>
        <v>#REF!</v>
      </c>
      <c r="O36" s="73" t="e">
        <f t="shared" si="2"/>
        <v>#REF!</v>
      </c>
      <c r="P36" s="74" t="e">
        <f t="shared" si="12"/>
        <v>#REF!</v>
      </c>
      <c r="Q36" s="84" t="e">
        <f t="shared" si="3"/>
        <v>#REF!</v>
      </c>
      <c r="R36" s="74" t="e">
        <f t="shared" si="4"/>
        <v>#REF!</v>
      </c>
      <c r="S36" s="82"/>
      <c r="T36" s="127" t="e">
        <f>#REF!</f>
        <v>#REF!</v>
      </c>
      <c r="U36" s="85" t="e">
        <f>#REF!</f>
        <v>#REF!</v>
      </c>
      <c r="V36" s="86">
        <v>2.1000000000000001E-2</v>
      </c>
      <c r="W36" s="82"/>
      <c r="X36" s="192" t="e">
        <f t="shared" si="13"/>
        <v>#REF!</v>
      </c>
      <c r="Y36" s="87" t="e">
        <f>(NPV($C$2,Summary!$AE36:$CK36))*((1+$C$2)^0.5)</f>
        <v>#REF!</v>
      </c>
      <c r="Z36" s="75" t="e">
        <f t="shared" si="14"/>
        <v>#REF!</v>
      </c>
      <c r="AA36" s="75" t="e">
        <f t="shared" si="15"/>
        <v>#REF!</v>
      </c>
      <c r="AB36" s="75" t="e">
        <f t="shared" si="16"/>
        <v>#REF!</v>
      </c>
      <c r="AC36" s="54"/>
      <c r="AD36" s="54" t="str">
        <f t="shared" si="23"/>
        <v/>
      </c>
      <c r="AE36" s="54" t="str">
        <f t="shared" si="23"/>
        <v/>
      </c>
      <c r="AF36" s="54" t="str">
        <f t="shared" si="23"/>
        <v/>
      </c>
      <c r="AG36" s="54" t="str">
        <f t="shared" si="23"/>
        <v/>
      </c>
      <c r="AH36" s="54" t="str">
        <f t="shared" si="23"/>
        <v/>
      </c>
      <c r="AI36" s="54" t="str">
        <f t="shared" si="23"/>
        <v/>
      </c>
      <c r="AJ36" s="54" t="str">
        <f t="shared" si="23"/>
        <v/>
      </c>
      <c r="AK36" s="54" t="str">
        <f t="shared" si="23"/>
        <v/>
      </c>
      <c r="AL36" s="54" t="str">
        <f t="shared" si="23"/>
        <v/>
      </c>
      <c r="AM36" s="54" t="str">
        <f t="shared" si="23"/>
        <v/>
      </c>
      <c r="AN36" s="54" t="e">
        <f t="shared" si="24"/>
        <v>#REF!</v>
      </c>
      <c r="AO36" s="54" t="e">
        <f t="shared" si="24"/>
        <v>#REF!</v>
      </c>
      <c r="AP36" s="54" t="e">
        <f t="shared" si="24"/>
        <v>#REF!</v>
      </c>
      <c r="AQ36" s="54" t="e">
        <f t="shared" si="24"/>
        <v>#REF!</v>
      </c>
      <c r="AR36" s="54" t="e">
        <f t="shared" si="24"/>
        <v>#REF!</v>
      </c>
      <c r="AS36" s="54" t="e">
        <f t="shared" si="24"/>
        <v>#REF!</v>
      </c>
      <c r="AT36" s="54" t="e">
        <f t="shared" si="24"/>
        <v>#REF!</v>
      </c>
      <c r="AU36" s="54" t="e">
        <f t="shared" si="24"/>
        <v>#REF!</v>
      </c>
      <c r="AV36" s="54" t="e">
        <f t="shared" si="24"/>
        <v>#REF!</v>
      </c>
      <c r="AW36" s="54" t="e">
        <f t="shared" si="24"/>
        <v>#REF!</v>
      </c>
      <c r="AX36" s="54" t="e">
        <f t="shared" si="25"/>
        <v>#REF!</v>
      </c>
      <c r="AY36" s="54" t="e">
        <f t="shared" si="25"/>
        <v>#REF!</v>
      </c>
      <c r="AZ36" s="54" t="e">
        <f t="shared" si="25"/>
        <v>#REF!</v>
      </c>
      <c r="BA36" s="54" t="e">
        <f t="shared" si="25"/>
        <v>#REF!</v>
      </c>
      <c r="BB36" s="54" t="e">
        <f t="shared" si="25"/>
        <v>#REF!</v>
      </c>
      <c r="BC36" s="54" t="e">
        <f t="shared" si="25"/>
        <v>#REF!</v>
      </c>
      <c r="BD36" s="54" t="e">
        <f t="shared" si="25"/>
        <v>#REF!</v>
      </c>
      <c r="BE36" s="54" t="e">
        <f t="shared" si="25"/>
        <v>#REF!</v>
      </c>
      <c r="BF36" s="54" t="e">
        <f t="shared" si="25"/>
        <v>#REF!</v>
      </c>
      <c r="BG36" s="54" t="e">
        <f t="shared" si="25"/>
        <v>#REF!</v>
      </c>
      <c r="BH36" s="54" t="e">
        <f t="shared" si="26"/>
        <v>#REF!</v>
      </c>
      <c r="BI36" s="54" t="e">
        <f t="shared" si="26"/>
        <v>#REF!</v>
      </c>
      <c r="BJ36" s="54" t="e">
        <f t="shared" si="26"/>
        <v>#REF!</v>
      </c>
      <c r="BK36" s="54" t="e">
        <f t="shared" si="26"/>
        <v>#REF!</v>
      </c>
      <c r="BL36" s="54" t="e">
        <f t="shared" si="26"/>
        <v>#REF!</v>
      </c>
      <c r="BM36" s="54" t="e">
        <f t="shared" si="26"/>
        <v>#REF!</v>
      </c>
      <c r="BN36" s="54" t="e">
        <f t="shared" si="26"/>
        <v>#REF!</v>
      </c>
      <c r="BO36" s="54" t="e">
        <f t="shared" si="26"/>
        <v>#REF!</v>
      </c>
      <c r="BP36" s="54" t="e">
        <f t="shared" si="26"/>
        <v>#REF!</v>
      </c>
      <c r="BQ36" s="54" t="e">
        <f t="shared" si="26"/>
        <v>#REF!</v>
      </c>
      <c r="BR36" s="54" t="e">
        <f t="shared" si="27"/>
        <v>#REF!</v>
      </c>
      <c r="BS36" s="54" t="e">
        <f t="shared" si="27"/>
        <v>#REF!</v>
      </c>
      <c r="BT36" s="54" t="e">
        <f t="shared" si="27"/>
        <v>#REF!</v>
      </c>
      <c r="BU36" s="54" t="e">
        <f t="shared" si="27"/>
        <v>#REF!</v>
      </c>
      <c r="BV36" s="54" t="e">
        <f t="shared" si="27"/>
        <v>#REF!</v>
      </c>
      <c r="BW36" s="54" t="e">
        <f t="shared" si="27"/>
        <v>#REF!</v>
      </c>
      <c r="BX36" s="54" t="e">
        <f t="shared" si="27"/>
        <v>#REF!</v>
      </c>
      <c r="BY36" s="54" t="e">
        <f t="shared" si="27"/>
        <v>#REF!</v>
      </c>
      <c r="BZ36" s="54" t="e">
        <f t="shared" si="27"/>
        <v>#REF!</v>
      </c>
      <c r="CA36" s="54" t="e">
        <f t="shared" si="27"/>
        <v>#REF!</v>
      </c>
      <c r="CB36" s="54" t="e">
        <f t="shared" si="28"/>
        <v>#REF!</v>
      </c>
      <c r="CC36" s="54" t="e">
        <f t="shared" si="28"/>
        <v>#REF!</v>
      </c>
      <c r="CD36" s="54" t="e">
        <f t="shared" si="28"/>
        <v>#REF!</v>
      </c>
      <c r="CE36" s="54" t="e">
        <f t="shared" si="28"/>
        <v>#REF!</v>
      </c>
      <c r="CF36" s="54" t="e">
        <f t="shared" si="28"/>
        <v>#REF!</v>
      </c>
      <c r="CG36" s="54" t="e">
        <f t="shared" si="28"/>
        <v>#REF!</v>
      </c>
      <c r="CH36" s="54" t="e">
        <f t="shared" si="28"/>
        <v>#REF!</v>
      </c>
      <c r="CI36" s="54" t="e">
        <f t="shared" si="28"/>
        <v>#REF!</v>
      </c>
      <c r="CJ36" s="54" t="e">
        <f t="shared" si="28"/>
        <v>#REF!</v>
      </c>
      <c r="CK36" s="54"/>
      <c r="CL36" s="54"/>
      <c r="CM36" s="54"/>
      <c r="CN36" s="59">
        <v>2026</v>
      </c>
      <c r="CO36" s="69">
        <f>SUMPRODUCT('Avoided Costs and Load Shapes'!$N39:$R39,'Avoided Costs and Load Shapes'!$W$10:$AA$10)</f>
        <v>0.17134796660460766</v>
      </c>
      <c r="CP36" s="70">
        <f>SUMPRODUCT('Avoided Costs and Load Shapes'!$N39:$R39,'Avoided Costs and Load Shapes'!$W$46:$AA$46)</f>
        <v>0.13597764943942114</v>
      </c>
    </row>
    <row r="37" spans="1:94" ht="34.5" customHeight="1">
      <c r="A37" s="82" t="s">
        <v>202</v>
      </c>
      <c r="B37" s="82" t="s">
        <v>96</v>
      </c>
      <c r="C37" s="82"/>
      <c r="D37" s="82"/>
      <c r="E37" s="129" t="e">
        <f>#REF!</f>
        <v>#REF!</v>
      </c>
      <c r="F37" s="129" t="e">
        <f>#REF!</f>
        <v>#REF!</v>
      </c>
      <c r="G37" s="82" t="s">
        <v>112</v>
      </c>
      <c r="H37" s="126" t="e">
        <f>#REF!</f>
        <v>#REF!</v>
      </c>
      <c r="I37" s="84">
        <v>0.96</v>
      </c>
      <c r="J37" s="126" t="e">
        <f>#REF!</f>
        <v>#REF!</v>
      </c>
      <c r="K37" s="126" t="e">
        <f t="shared" ref="K37:K70" si="29">J37</f>
        <v>#REF!</v>
      </c>
      <c r="L37" s="73" t="e">
        <f t="shared" ref="L37:L70" si="30">J37-K37</f>
        <v>#REF!</v>
      </c>
      <c r="M37" s="83" t="e">
        <f>#REF!</f>
        <v>#REF!</v>
      </c>
      <c r="N37" s="84" t="e">
        <f>#REF!</f>
        <v>#REF!</v>
      </c>
      <c r="O37" s="73" t="e">
        <f t="shared" ref="O37:O70" si="31">M37-N37</f>
        <v>#REF!</v>
      </c>
      <c r="P37" s="74" t="e">
        <f t="shared" si="12"/>
        <v>#REF!</v>
      </c>
      <c r="Q37" s="84" t="e">
        <f t="shared" ref="Q37:Q70" si="32">P37</f>
        <v>#REF!</v>
      </c>
      <c r="R37" s="74" t="e">
        <f t="shared" ref="R37:R70" si="33">IF(Q37=0,P37,Q37)*(1+$C$5)</f>
        <v>#REF!</v>
      </c>
      <c r="S37" s="82"/>
      <c r="T37" s="127" t="e">
        <f>#REF!</f>
        <v>#REF!</v>
      </c>
      <c r="U37" s="85" t="e">
        <f>#REF!</f>
        <v>#REF!</v>
      </c>
      <c r="V37" s="86">
        <v>2.1000000000000001E-2</v>
      </c>
      <c r="W37" s="82"/>
      <c r="X37" s="192" t="e">
        <f t="shared" si="13"/>
        <v>#REF!</v>
      </c>
      <c r="Y37" s="87" t="e">
        <f>(NPV($C$2,Summary!$AE37:$CK37))*((1+$C$2)^0.5)</f>
        <v>#REF!</v>
      </c>
      <c r="Z37" s="75" t="e">
        <f>(X37+T37)/(U37)</f>
        <v>#REF!</v>
      </c>
      <c r="AA37" s="75" t="e">
        <f t="shared" si="15"/>
        <v>#REF!</v>
      </c>
      <c r="AB37" s="75" t="e">
        <f t="shared" si="16"/>
        <v>#REF!</v>
      </c>
      <c r="AC37" s="54"/>
      <c r="AD37" s="54" t="str">
        <f t="shared" si="23"/>
        <v/>
      </c>
      <c r="AE37" s="54" t="str">
        <f t="shared" si="23"/>
        <v/>
      </c>
      <c r="AF37" s="54" t="str">
        <f t="shared" si="23"/>
        <v/>
      </c>
      <c r="AG37" s="54" t="str">
        <f t="shared" si="23"/>
        <v/>
      </c>
      <c r="AH37" s="54" t="str">
        <f t="shared" si="23"/>
        <v/>
      </c>
      <c r="AI37" s="54" t="str">
        <f t="shared" si="23"/>
        <v/>
      </c>
      <c r="AJ37" s="54" t="str">
        <f t="shared" si="23"/>
        <v/>
      </c>
      <c r="AK37" s="54" t="str">
        <f t="shared" si="23"/>
        <v/>
      </c>
      <c r="AL37" s="54" t="str">
        <f t="shared" si="23"/>
        <v/>
      </c>
      <c r="AM37" s="54" t="str">
        <f t="shared" si="23"/>
        <v/>
      </c>
      <c r="AN37" s="54" t="e">
        <f t="shared" si="24"/>
        <v>#REF!</v>
      </c>
      <c r="AO37" s="54" t="e">
        <f t="shared" si="24"/>
        <v>#REF!</v>
      </c>
      <c r="AP37" s="54" t="e">
        <f t="shared" si="24"/>
        <v>#REF!</v>
      </c>
      <c r="AQ37" s="54" t="e">
        <f t="shared" si="24"/>
        <v>#REF!</v>
      </c>
      <c r="AR37" s="54" t="e">
        <f t="shared" si="24"/>
        <v>#REF!</v>
      </c>
      <c r="AS37" s="54" t="e">
        <f t="shared" si="24"/>
        <v>#REF!</v>
      </c>
      <c r="AT37" s="54" t="e">
        <f t="shared" si="24"/>
        <v>#REF!</v>
      </c>
      <c r="AU37" s="54" t="e">
        <f t="shared" si="24"/>
        <v>#REF!</v>
      </c>
      <c r="AV37" s="54" t="e">
        <f t="shared" si="24"/>
        <v>#REF!</v>
      </c>
      <c r="AW37" s="54" t="e">
        <f t="shared" si="24"/>
        <v>#REF!</v>
      </c>
      <c r="AX37" s="54" t="e">
        <f t="shared" si="25"/>
        <v>#REF!</v>
      </c>
      <c r="AY37" s="54" t="e">
        <f t="shared" si="25"/>
        <v>#REF!</v>
      </c>
      <c r="AZ37" s="54" t="e">
        <f t="shared" si="25"/>
        <v>#REF!</v>
      </c>
      <c r="BA37" s="54" t="e">
        <f t="shared" si="25"/>
        <v>#REF!</v>
      </c>
      <c r="BB37" s="54" t="e">
        <f t="shared" si="25"/>
        <v>#REF!</v>
      </c>
      <c r="BC37" s="54" t="e">
        <f t="shared" si="25"/>
        <v>#REF!</v>
      </c>
      <c r="BD37" s="54" t="e">
        <f t="shared" si="25"/>
        <v>#REF!</v>
      </c>
      <c r="BE37" s="54" t="e">
        <f t="shared" si="25"/>
        <v>#REF!</v>
      </c>
      <c r="BF37" s="54" t="e">
        <f t="shared" si="25"/>
        <v>#REF!</v>
      </c>
      <c r="BG37" s="54" t="e">
        <f t="shared" si="25"/>
        <v>#REF!</v>
      </c>
      <c r="BH37" s="54" t="e">
        <f t="shared" si="26"/>
        <v>#REF!</v>
      </c>
      <c r="BI37" s="54" t="e">
        <f t="shared" si="26"/>
        <v>#REF!</v>
      </c>
      <c r="BJ37" s="54" t="e">
        <f t="shared" si="26"/>
        <v>#REF!</v>
      </c>
      <c r="BK37" s="54" t="e">
        <f t="shared" si="26"/>
        <v>#REF!</v>
      </c>
      <c r="BL37" s="54" t="e">
        <f t="shared" si="26"/>
        <v>#REF!</v>
      </c>
      <c r="BM37" s="54" t="e">
        <f t="shared" si="26"/>
        <v>#REF!</v>
      </c>
      <c r="BN37" s="54" t="e">
        <f t="shared" si="26"/>
        <v>#REF!</v>
      </c>
      <c r="BO37" s="54" t="e">
        <f t="shared" si="26"/>
        <v>#REF!</v>
      </c>
      <c r="BP37" s="54" t="e">
        <f t="shared" si="26"/>
        <v>#REF!</v>
      </c>
      <c r="BQ37" s="54" t="e">
        <f t="shared" si="26"/>
        <v>#REF!</v>
      </c>
      <c r="BR37" s="54" t="e">
        <f t="shared" si="27"/>
        <v>#REF!</v>
      </c>
      <c r="BS37" s="54" t="e">
        <f t="shared" si="27"/>
        <v>#REF!</v>
      </c>
      <c r="BT37" s="54" t="e">
        <f t="shared" si="27"/>
        <v>#REF!</v>
      </c>
      <c r="BU37" s="54" t="e">
        <f t="shared" si="27"/>
        <v>#REF!</v>
      </c>
      <c r="BV37" s="54" t="e">
        <f t="shared" si="27"/>
        <v>#REF!</v>
      </c>
      <c r="BW37" s="54" t="e">
        <f t="shared" si="27"/>
        <v>#REF!</v>
      </c>
      <c r="BX37" s="54" t="e">
        <f t="shared" si="27"/>
        <v>#REF!</v>
      </c>
      <c r="BY37" s="54" t="e">
        <f t="shared" si="27"/>
        <v>#REF!</v>
      </c>
      <c r="BZ37" s="54" t="e">
        <f t="shared" si="27"/>
        <v>#REF!</v>
      </c>
      <c r="CA37" s="54" t="e">
        <f t="shared" si="27"/>
        <v>#REF!</v>
      </c>
      <c r="CB37" s="54" t="e">
        <f t="shared" si="28"/>
        <v>#REF!</v>
      </c>
      <c r="CC37" s="54" t="e">
        <f t="shared" si="28"/>
        <v>#REF!</v>
      </c>
      <c r="CD37" s="54" t="e">
        <f t="shared" si="28"/>
        <v>#REF!</v>
      </c>
      <c r="CE37" s="54" t="e">
        <f t="shared" si="28"/>
        <v>#REF!</v>
      </c>
      <c r="CF37" s="54" t="e">
        <f t="shared" si="28"/>
        <v>#REF!</v>
      </c>
      <c r="CG37" s="54" t="e">
        <f t="shared" si="28"/>
        <v>#REF!</v>
      </c>
      <c r="CH37" s="54" t="e">
        <f t="shared" si="28"/>
        <v>#REF!</v>
      </c>
      <c r="CI37" s="54" t="e">
        <f t="shared" si="28"/>
        <v>#REF!</v>
      </c>
      <c r="CJ37" s="54" t="e">
        <f t="shared" si="28"/>
        <v>#REF!</v>
      </c>
      <c r="CK37" s="54"/>
      <c r="CL37" s="54"/>
      <c r="CM37" s="54"/>
      <c r="CN37" s="59">
        <v>2027</v>
      </c>
      <c r="CO37" s="69">
        <f>SUMPRODUCT('Avoided Costs and Load Shapes'!$N40:$R40,'Avoided Costs and Load Shapes'!$W$10:$AA$10)</f>
        <v>0.17671601190115158</v>
      </c>
      <c r="CP37" s="70">
        <f>SUMPRODUCT('Avoided Costs and Load Shapes'!$N40:$R40,'Avoided Costs and Load Shapes'!$W$46:$AA$46)</f>
        <v>0.13933230438203803</v>
      </c>
    </row>
    <row r="38" spans="1:94" ht="34.5" customHeight="1">
      <c r="A38" s="82" t="s">
        <v>203</v>
      </c>
      <c r="B38" s="82" t="s">
        <v>96</v>
      </c>
      <c r="C38" s="82"/>
      <c r="D38" s="82"/>
      <c r="E38" s="129" t="e">
        <f>#REF!</f>
        <v>#REF!</v>
      </c>
      <c r="F38" s="129" t="e">
        <f>#REF!</f>
        <v>#REF!</v>
      </c>
      <c r="G38" s="82" t="s">
        <v>112</v>
      </c>
      <c r="H38" s="126" t="e">
        <f>#REF!</f>
        <v>#REF!</v>
      </c>
      <c r="I38" s="84">
        <v>0.96</v>
      </c>
      <c r="J38" s="126" t="e">
        <f>#REF!</f>
        <v>#REF!</v>
      </c>
      <c r="K38" s="126" t="e">
        <f t="shared" si="29"/>
        <v>#REF!</v>
      </c>
      <c r="L38" s="73" t="e">
        <f t="shared" si="30"/>
        <v>#REF!</v>
      </c>
      <c r="M38" s="83" t="e">
        <f>#REF!</f>
        <v>#REF!</v>
      </c>
      <c r="N38" s="84" t="e">
        <f>#REF!</f>
        <v>#REF!</v>
      </c>
      <c r="O38" s="73" t="e">
        <f t="shared" si="31"/>
        <v>#REF!</v>
      </c>
      <c r="P38" s="74" t="e">
        <f t="shared" si="12"/>
        <v>#REF!</v>
      </c>
      <c r="Q38" s="84" t="e">
        <f t="shared" si="32"/>
        <v>#REF!</v>
      </c>
      <c r="R38" s="74" t="e">
        <f t="shared" si="33"/>
        <v>#REF!</v>
      </c>
      <c r="S38" s="82"/>
      <c r="T38" s="127" t="e">
        <f>#REF!</f>
        <v>#REF!</v>
      </c>
      <c r="U38" s="85" t="e">
        <f>#REF!</f>
        <v>#REF!</v>
      </c>
      <c r="V38" s="86">
        <v>2.1000000000000001E-2</v>
      </c>
      <c r="W38" s="82"/>
      <c r="X38" s="192" t="e">
        <f t="shared" si="13"/>
        <v>#REF!</v>
      </c>
      <c r="Y38" s="87" t="e">
        <f>(NPV($C$2,Summary!$AE38:$CK38))*((1+$C$2)^0.5)</f>
        <v>#REF!</v>
      </c>
      <c r="Z38" s="75" t="e">
        <f>(X38+T38)/(U38)</f>
        <v>#REF!</v>
      </c>
      <c r="AA38" s="75" t="e">
        <f t="shared" si="15"/>
        <v>#REF!</v>
      </c>
      <c r="AB38" s="75" t="e">
        <f t="shared" si="16"/>
        <v>#REF!</v>
      </c>
      <c r="AC38" s="54"/>
      <c r="AD38" s="54" t="str">
        <f t="shared" si="23"/>
        <v/>
      </c>
      <c r="AE38" s="54" t="str">
        <f t="shared" si="23"/>
        <v/>
      </c>
      <c r="AF38" s="54" t="str">
        <f t="shared" si="23"/>
        <v/>
      </c>
      <c r="AG38" s="54" t="str">
        <f t="shared" si="23"/>
        <v/>
      </c>
      <c r="AH38" s="54" t="str">
        <f t="shared" si="23"/>
        <v/>
      </c>
      <c r="AI38" s="54" t="str">
        <f t="shared" si="23"/>
        <v/>
      </c>
      <c r="AJ38" s="54" t="str">
        <f t="shared" si="23"/>
        <v/>
      </c>
      <c r="AK38" s="54" t="str">
        <f t="shared" si="23"/>
        <v/>
      </c>
      <c r="AL38" s="54" t="str">
        <f t="shared" si="23"/>
        <v/>
      </c>
      <c r="AM38" s="54" t="str">
        <f t="shared" si="23"/>
        <v/>
      </c>
      <c r="AN38" s="54" t="e">
        <f t="shared" si="24"/>
        <v>#REF!</v>
      </c>
      <c r="AO38" s="54" t="e">
        <f t="shared" si="24"/>
        <v>#REF!</v>
      </c>
      <c r="AP38" s="54" t="e">
        <f t="shared" si="24"/>
        <v>#REF!</v>
      </c>
      <c r="AQ38" s="54" t="e">
        <f t="shared" si="24"/>
        <v>#REF!</v>
      </c>
      <c r="AR38" s="54" t="e">
        <f t="shared" si="24"/>
        <v>#REF!</v>
      </c>
      <c r="AS38" s="54" t="e">
        <f t="shared" si="24"/>
        <v>#REF!</v>
      </c>
      <c r="AT38" s="54" t="e">
        <f t="shared" si="24"/>
        <v>#REF!</v>
      </c>
      <c r="AU38" s="54" t="e">
        <f t="shared" si="24"/>
        <v>#REF!</v>
      </c>
      <c r="AV38" s="54" t="e">
        <f t="shared" si="24"/>
        <v>#REF!</v>
      </c>
      <c r="AW38" s="54" t="e">
        <f t="shared" si="24"/>
        <v>#REF!</v>
      </c>
      <c r="AX38" s="54" t="e">
        <f t="shared" si="25"/>
        <v>#REF!</v>
      </c>
      <c r="AY38" s="54" t="e">
        <f t="shared" si="25"/>
        <v>#REF!</v>
      </c>
      <c r="AZ38" s="54" t="e">
        <f t="shared" si="25"/>
        <v>#REF!</v>
      </c>
      <c r="BA38" s="54" t="e">
        <f t="shared" si="25"/>
        <v>#REF!</v>
      </c>
      <c r="BB38" s="54" t="e">
        <f t="shared" si="25"/>
        <v>#REF!</v>
      </c>
      <c r="BC38" s="54" t="e">
        <f t="shared" si="25"/>
        <v>#REF!</v>
      </c>
      <c r="BD38" s="54" t="e">
        <f t="shared" si="25"/>
        <v>#REF!</v>
      </c>
      <c r="BE38" s="54" t="e">
        <f t="shared" si="25"/>
        <v>#REF!</v>
      </c>
      <c r="BF38" s="54" t="e">
        <f t="shared" si="25"/>
        <v>#REF!</v>
      </c>
      <c r="BG38" s="54" t="e">
        <f t="shared" si="25"/>
        <v>#REF!</v>
      </c>
      <c r="BH38" s="54" t="e">
        <f t="shared" si="26"/>
        <v>#REF!</v>
      </c>
      <c r="BI38" s="54" t="e">
        <f t="shared" si="26"/>
        <v>#REF!</v>
      </c>
      <c r="BJ38" s="54" t="e">
        <f t="shared" si="26"/>
        <v>#REF!</v>
      </c>
      <c r="BK38" s="54" t="e">
        <f t="shared" si="26"/>
        <v>#REF!</v>
      </c>
      <c r="BL38" s="54" t="e">
        <f t="shared" si="26"/>
        <v>#REF!</v>
      </c>
      <c r="BM38" s="54" t="e">
        <f t="shared" si="26"/>
        <v>#REF!</v>
      </c>
      <c r="BN38" s="54" t="e">
        <f t="shared" si="26"/>
        <v>#REF!</v>
      </c>
      <c r="BO38" s="54" t="e">
        <f t="shared" si="26"/>
        <v>#REF!</v>
      </c>
      <c r="BP38" s="54" t="e">
        <f t="shared" si="26"/>
        <v>#REF!</v>
      </c>
      <c r="BQ38" s="54" t="e">
        <f t="shared" si="26"/>
        <v>#REF!</v>
      </c>
      <c r="BR38" s="54" t="e">
        <f t="shared" si="27"/>
        <v>#REF!</v>
      </c>
      <c r="BS38" s="54" t="e">
        <f t="shared" si="27"/>
        <v>#REF!</v>
      </c>
      <c r="BT38" s="54" t="e">
        <f t="shared" si="27"/>
        <v>#REF!</v>
      </c>
      <c r="BU38" s="54" t="e">
        <f t="shared" si="27"/>
        <v>#REF!</v>
      </c>
      <c r="BV38" s="54" t="e">
        <f t="shared" si="27"/>
        <v>#REF!</v>
      </c>
      <c r="BW38" s="54" t="e">
        <f t="shared" si="27"/>
        <v>#REF!</v>
      </c>
      <c r="BX38" s="54" t="e">
        <f t="shared" si="27"/>
        <v>#REF!</v>
      </c>
      <c r="BY38" s="54" t="e">
        <f t="shared" si="27"/>
        <v>#REF!</v>
      </c>
      <c r="BZ38" s="54" t="e">
        <f t="shared" si="27"/>
        <v>#REF!</v>
      </c>
      <c r="CA38" s="54" t="e">
        <f t="shared" si="27"/>
        <v>#REF!</v>
      </c>
      <c r="CB38" s="54" t="e">
        <f t="shared" si="28"/>
        <v>#REF!</v>
      </c>
      <c r="CC38" s="54" t="e">
        <f t="shared" si="28"/>
        <v>#REF!</v>
      </c>
      <c r="CD38" s="54" t="e">
        <f t="shared" si="28"/>
        <v>#REF!</v>
      </c>
      <c r="CE38" s="54" t="e">
        <f t="shared" si="28"/>
        <v>#REF!</v>
      </c>
      <c r="CF38" s="54" t="e">
        <f t="shared" si="28"/>
        <v>#REF!</v>
      </c>
      <c r="CG38" s="54" t="e">
        <f t="shared" si="28"/>
        <v>#REF!</v>
      </c>
      <c r="CH38" s="54" t="e">
        <f t="shared" si="28"/>
        <v>#REF!</v>
      </c>
      <c r="CI38" s="54" t="e">
        <f t="shared" si="28"/>
        <v>#REF!</v>
      </c>
      <c r="CJ38" s="54" t="e">
        <f t="shared" si="28"/>
        <v>#REF!</v>
      </c>
      <c r="CK38" s="54"/>
      <c r="CL38" s="54"/>
      <c r="CM38" s="54"/>
      <c r="CN38" s="59">
        <v>2028</v>
      </c>
      <c r="CO38" s="69">
        <f>SUMPRODUCT('Avoided Costs and Load Shapes'!$N41:$R41,'Avoided Costs and Load Shapes'!$W$10:$AA$10)</f>
        <v>0.18381317269264988</v>
      </c>
      <c r="CP38" s="70">
        <f>SUMPRODUCT('Avoided Costs and Load Shapes'!$N41:$R41,'Avoided Costs and Load Shapes'!$W$46:$AA$46)</f>
        <v>0.14675334854602695</v>
      </c>
    </row>
    <row r="39" spans="1:94" ht="34.5" customHeight="1">
      <c r="A39" s="82" t="s">
        <v>204</v>
      </c>
      <c r="B39" s="82" t="s">
        <v>96</v>
      </c>
      <c r="C39" s="82"/>
      <c r="D39" s="82"/>
      <c r="E39" s="129" t="e">
        <f>#REF!</f>
        <v>#REF!</v>
      </c>
      <c r="F39" s="129" t="e">
        <f>#REF!</f>
        <v>#REF!</v>
      </c>
      <c r="G39" s="82" t="s">
        <v>112</v>
      </c>
      <c r="H39" s="126" t="e">
        <f>#REF!</f>
        <v>#REF!</v>
      </c>
      <c r="I39" s="84">
        <v>0.96</v>
      </c>
      <c r="J39" s="126" t="e">
        <f>#REF!</f>
        <v>#REF!</v>
      </c>
      <c r="K39" s="126" t="e">
        <f t="shared" si="29"/>
        <v>#REF!</v>
      </c>
      <c r="L39" s="73" t="e">
        <f t="shared" si="30"/>
        <v>#REF!</v>
      </c>
      <c r="M39" s="83" t="e">
        <f>#REF!</f>
        <v>#REF!</v>
      </c>
      <c r="N39" s="84" t="e">
        <f>#REF!</f>
        <v>#REF!</v>
      </c>
      <c r="O39" s="73" t="e">
        <f t="shared" si="31"/>
        <v>#REF!</v>
      </c>
      <c r="P39" s="74" t="e">
        <f t="shared" si="12"/>
        <v>#REF!</v>
      </c>
      <c r="Q39" s="84" t="e">
        <f t="shared" si="32"/>
        <v>#REF!</v>
      </c>
      <c r="R39" s="74" t="e">
        <f t="shared" si="33"/>
        <v>#REF!</v>
      </c>
      <c r="S39" s="82"/>
      <c r="T39" s="127" t="e">
        <f>#REF!</f>
        <v>#REF!</v>
      </c>
      <c r="U39" s="85" t="e">
        <f>#REF!</f>
        <v>#REF!</v>
      </c>
      <c r="V39" s="86">
        <v>2.1000000000000001E-2</v>
      </c>
      <c r="W39" s="82"/>
      <c r="X39" s="192" t="e">
        <f t="shared" si="13"/>
        <v>#REF!</v>
      </c>
      <c r="Y39" s="87" t="e">
        <f>(NPV($C$2,Summary!$AE39:$CK39))*((1+$C$2)^0.5)</f>
        <v>#REF!</v>
      </c>
      <c r="Z39" s="75" t="e">
        <f t="shared" ref="Z39:Z70" si="34">(X39+T39)/(U39)</f>
        <v>#REF!</v>
      </c>
      <c r="AA39" s="75" t="e">
        <f t="shared" si="15"/>
        <v>#REF!</v>
      </c>
      <c r="AB39" s="75" t="e">
        <f t="shared" si="16"/>
        <v>#REF!</v>
      </c>
      <c r="AC39" s="54"/>
      <c r="AD39" s="54" t="str">
        <f t="shared" si="23"/>
        <v/>
      </c>
      <c r="AE39" s="54" t="str">
        <f t="shared" si="23"/>
        <v/>
      </c>
      <c r="AF39" s="54" t="str">
        <f t="shared" si="23"/>
        <v/>
      </c>
      <c r="AG39" s="54" t="str">
        <f t="shared" si="23"/>
        <v/>
      </c>
      <c r="AH39" s="54" t="str">
        <f t="shared" si="23"/>
        <v/>
      </c>
      <c r="AI39" s="54" t="str">
        <f t="shared" si="23"/>
        <v/>
      </c>
      <c r="AJ39" s="54" t="str">
        <f t="shared" si="23"/>
        <v/>
      </c>
      <c r="AK39" s="54" t="str">
        <f t="shared" si="23"/>
        <v/>
      </c>
      <c r="AL39" s="54" t="str">
        <f t="shared" si="23"/>
        <v/>
      </c>
      <c r="AM39" s="54" t="str">
        <f t="shared" si="23"/>
        <v/>
      </c>
      <c r="AN39" s="54" t="e">
        <f t="shared" si="24"/>
        <v>#REF!</v>
      </c>
      <c r="AO39" s="54" t="e">
        <f t="shared" si="24"/>
        <v>#REF!</v>
      </c>
      <c r="AP39" s="54" t="e">
        <f t="shared" si="24"/>
        <v>#REF!</v>
      </c>
      <c r="AQ39" s="54" t="e">
        <f t="shared" si="24"/>
        <v>#REF!</v>
      </c>
      <c r="AR39" s="54" t="e">
        <f t="shared" si="24"/>
        <v>#REF!</v>
      </c>
      <c r="AS39" s="54" t="e">
        <f t="shared" si="24"/>
        <v>#REF!</v>
      </c>
      <c r="AT39" s="54" t="e">
        <f t="shared" si="24"/>
        <v>#REF!</v>
      </c>
      <c r="AU39" s="54" t="e">
        <f t="shared" si="24"/>
        <v>#REF!</v>
      </c>
      <c r="AV39" s="54" t="e">
        <f t="shared" si="24"/>
        <v>#REF!</v>
      </c>
      <c r="AW39" s="54" t="e">
        <f t="shared" si="24"/>
        <v>#REF!</v>
      </c>
      <c r="AX39" s="54" t="e">
        <f t="shared" si="25"/>
        <v>#REF!</v>
      </c>
      <c r="AY39" s="54" t="e">
        <f t="shared" si="25"/>
        <v>#REF!</v>
      </c>
      <c r="AZ39" s="54" t="e">
        <f t="shared" si="25"/>
        <v>#REF!</v>
      </c>
      <c r="BA39" s="54" t="e">
        <f t="shared" si="25"/>
        <v>#REF!</v>
      </c>
      <c r="BB39" s="54" t="e">
        <f t="shared" si="25"/>
        <v>#REF!</v>
      </c>
      <c r="BC39" s="54" t="e">
        <f t="shared" si="25"/>
        <v>#REF!</v>
      </c>
      <c r="BD39" s="54" t="e">
        <f t="shared" si="25"/>
        <v>#REF!</v>
      </c>
      <c r="BE39" s="54" t="e">
        <f t="shared" si="25"/>
        <v>#REF!</v>
      </c>
      <c r="BF39" s="54" t="e">
        <f t="shared" si="25"/>
        <v>#REF!</v>
      </c>
      <c r="BG39" s="54" t="e">
        <f t="shared" si="25"/>
        <v>#REF!</v>
      </c>
      <c r="BH39" s="54" t="e">
        <f t="shared" si="26"/>
        <v>#REF!</v>
      </c>
      <c r="BI39" s="54" t="e">
        <f t="shared" si="26"/>
        <v>#REF!</v>
      </c>
      <c r="BJ39" s="54" t="e">
        <f t="shared" si="26"/>
        <v>#REF!</v>
      </c>
      <c r="BK39" s="54" t="e">
        <f t="shared" si="26"/>
        <v>#REF!</v>
      </c>
      <c r="BL39" s="54" t="e">
        <f t="shared" si="26"/>
        <v>#REF!</v>
      </c>
      <c r="BM39" s="54" t="e">
        <f t="shared" si="26"/>
        <v>#REF!</v>
      </c>
      <c r="BN39" s="54" t="e">
        <f t="shared" si="26"/>
        <v>#REF!</v>
      </c>
      <c r="BO39" s="54" t="e">
        <f t="shared" si="26"/>
        <v>#REF!</v>
      </c>
      <c r="BP39" s="54" t="e">
        <f t="shared" si="26"/>
        <v>#REF!</v>
      </c>
      <c r="BQ39" s="54" t="e">
        <f t="shared" si="26"/>
        <v>#REF!</v>
      </c>
      <c r="BR39" s="54" t="e">
        <f t="shared" si="27"/>
        <v>#REF!</v>
      </c>
      <c r="BS39" s="54" t="e">
        <f t="shared" si="27"/>
        <v>#REF!</v>
      </c>
      <c r="BT39" s="54" t="e">
        <f t="shared" si="27"/>
        <v>#REF!</v>
      </c>
      <c r="BU39" s="54" t="e">
        <f t="shared" si="27"/>
        <v>#REF!</v>
      </c>
      <c r="BV39" s="54" t="e">
        <f t="shared" si="27"/>
        <v>#REF!</v>
      </c>
      <c r="BW39" s="54" t="e">
        <f t="shared" si="27"/>
        <v>#REF!</v>
      </c>
      <c r="BX39" s="54" t="e">
        <f t="shared" si="27"/>
        <v>#REF!</v>
      </c>
      <c r="BY39" s="54" t="e">
        <f t="shared" si="27"/>
        <v>#REF!</v>
      </c>
      <c r="BZ39" s="54" t="e">
        <f t="shared" si="27"/>
        <v>#REF!</v>
      </c>
      <c r="CA39" s="54" t="e">
        <f t="shared" si="27"/>
        <v>#REF!</v>
      </c>
      <c r="CB39" s="54" t="e">
        <f t="shared" si="28"/>
        <v>#REF!</v>
      </c>
      <c r="CC39" s="54" t="e">
        <f t="shared" si="28"/>
        <v>#REF!</v>
      </c>
      <c r="CD39" s="54" t="e">
        <f t="shared" si="28"/>
        <v>#REF!</v>
      </c>
      <c r="CE39" s="54" t="e">
        <f t="shared" si="28"/>
        <v>#REF!</v>
      </c>
      <c r="CF39" s="54" t="e">
        <f t="shared" si="28"/>
        <v>#REF!</v>
      </c>
      <c r="CG39" s="54" t="e">
        <f t="shared" si="28"/>
        <v>#REF!</v>
      </c>
      <c r="CH39" s="54" t="e">
        <f t="shared" si="28"/>
        <v>#REF!</v>
      </c>
      <c r="CI39" s="54" t="e">
        <f t="shared" si="28"/>
        <v>#REF!</v>
      </c>
      <c r="CJ39" s="54" t="e">
        <f t="shared" si="28"/>
        <v>#REF!</v>
      </c>
      <c r="CK39" s="54"/>
      <c r="CL39" s="54"/>
      <c r="CM39" s="54"/>
      <c r="CN39" s="59">
        <v>2029</v>
      </c>
      <c r="CO39" s="69">
        <f>SUMPRODUCT('Avoided Costs and Load Shapes'!$N42:$R42,'Avoided Costs and Load Shapes'!$W$10:$AA$10)</f>
        <v>0.19129707775292837</v>
      </c>
      <c r="CP39" s="70">
        <f>SUMPRODUCT('Avoided Costs and Load Shapes'!$N42:$R42,'Avoided Costs and Load Shapes'!$W$46:$AA$46)</f>
        <v>0.15405517003860136</v>
      </c>
    </row>
    <row r="40" spans="1:94" ht="34.5" customHeight="1">
      <c r="A40" s="82" t="s">
        <v>205</v>
      </c>
      <c r="B40" s="82" t="s">
        <v>96</v>
      </c>
      <c r="C40" s="82"/>
      <c r="D40" s="82"/>
      <c r="E40" s="129" t="e">
        <f>#REF!</f>
        <v>#REF!</v>
      </c>
      <c r="F40" s="129" t="e">
        <f>#REF!</f>
        <v>#REF!</v>
      </c>
      <c r="G40" s="82" t="s">
        <v>112</v>
      </c>
      <c r="H40" s="126" t="e">
        <f>#REF!</f>
        <v>#REF!</v>
      </c>
      <c r="I40" s="84">
        <v>0.96</v>
      </c>
      <c r="J40" s="126" t="e">
        <f>#REF!</f>
        <v>#REF!</v>
      </c>
      <c r="K40" s="126" t="e">
        <f t="shared" si="29"/>
        <v>#REF!</v>
      </c>
      <c r="L40" s="73" t="e">
        <f t="shared" si="30"/>
        <v>#REF!</v>
      </c>
      <c r="M40" s="83" t="e">
        <f>#REF!</f>
        <v>#REF!</v>
      </c>
      <c r="N40" s="84" t="e">
        <f>#REF!</f>
        <v>#REF!</v>
      </c>
      <c r="O40" s="73" t="e">
        <f t="shared" si="31"/>
        <v>#REF!</v>
      </c>
      <c r="P40" s="74" t="e">
        <f t="shared" si="12"/>
        <v>#REF!</v>
      </c>
      <c r="Q40" s="84" t="e">
        <f t="shared" si="32"/>
        <v>#REF!</v>
      </c>
      <c r="R40" s="74" t="e">
        <f t="shared" si="33"/>
        <v>#REF!</v>
      </c>
      <c r="S40" s="82"/>
      <c r="T40" s="127" t="e">
        <f>#REF!</f>
        <v>#REF!</v>
      </c>
      <c r="U40" s="85" t="e">
        <f>#REF!</f>
        <v>#REF!</v>
      </c>
      <c r="V40" s="86">
        <v>2.1000000000000001E-2</v>
      </c>
      <c r="W40" s="82"/>
      <c r="X40" s="192" t="e">
        <f t="shared" si="13"/>
        <v>#REF!</v>
      </c>
      <c r="Y40" s="87" t="e">
        <f>(NPV($C$2,Summary!$AE40:$CK40))*((1+$C$2)^0.5)</f>
        <v>#REF!</v>
      </c>
      <c r="Z40" s="75" t="e">
        <f t="shared" si="34"/>
        <v>#REF!</v>
      </c>
      <c r="AA40" s="75" t="e">
        <f t="shared" si="15"/>
        <v>#REF!</v>
      </c>
      <c r="AB40" s="75" t="e">
        <f t="shared" si="16"/>
        <v>#REF!</v>
      </c>
      <c r="AC40" s="54"/>
      <c r="AD40" s="54" t="str">
        <f t="shared" si="23"/>
        <v/>
      </c>
      <c r="AE40" s="54" t="str">
        <f t="shared" si="23"/>
        <v/>
      </c>
      <c r="AF40" s="54" t="str">
        <f t="shared" si="23"/>
        <v/>
      </c>
      <c r="AG40" s="54" t="str">
        <f t="shared" si="23"/>
        <v/>
      </c>
      <c r="AH40" s="54" t="str">
        <f t="shared" si="23"/>
        <v/>
      </c>
      <c r="AI40" s="54" t="str">
        <f t="shared" si="23"/>
        <v/>
      </c>
      <c r="AJ40" s="54" t="str">
        <f t="shared" si="23"/>
        <v/>
      </c>
      <c r="AK40" s="54" t="str">
        <f t="shared" si="23"/>
        <v/>
      </c>
      <c r="AL40" s="54" t="str">
        <f t="shared" si="23"/>
        <v/>
      </c>
      <c r="AM40" s="54" t="str">
        <f t="shared" si="23"/>
        <v/>
      </c>
      <c r="AN40" s="54" t="e">
        <f t="shared" si="24"/>
        <v>#REF!</v>
      </c>
      <c r="AO40" s="54" t="e">
        <f t="shared" si="24"/>
        <v>#REF!</v>
      </c>
      <c r="AP40" s="54" t="e">
        <f t="shared" si="24"/>
        <v>#REF!</v>
      </c>
      <c r="AQ40" s="54" t="e">
        <f t="shared" si="24"/>
        <v>#REF!</v>
      </c>
      <c r="AR40" s="54" t="e">
        <f t="shared" si="24"/>
        <v>#REF!</v>
      </c>
      <c r="AS40" s="54" t="e">
        <f t="shared" si="24"/>
        <v>#REF!</v>
      </c>
      <c r="AT40" s="54" t="e">
        <f t="shared" si="24"/>
        <v>#REF!</v>
      </c>
      <c r="AU40" s="54" t="e">
        <f t="shared" si="24"/>
        <v>#REF!</v>
      </c>
      <c r="AV40" s="54" t="e">
        <f t="shared" si="24"/>
        <v>#REF!</v>
      </c>
      <c r="AW40" s="54" t="e">
        <f t="shared" si="24"/>
        <v>#REF!</v>
      </c>
      <c r="AX40" s="54" t="e">
        <f t="shared" si="25"/>
        <v>#REF!</v>
      </c>
      <c r="AY40" s="54" t="e">
        <f t="shared" si="25"/>
        <v>#REF!</v>
      </c>
      <c r="AZ40" s="54" t="e">
        <f t="shared" si="25"/>
        <v>#REF!</v>
      </c>
      <c r="BA40" s="54" t="e">
        <f t="shared" si="25"/>
        <v>#REF!</v>
      </c>
      <c r="BB40" s="54" t="e">
        <f t="shared" si="25"/>
        <v>#REF!</v>
      </c>
      <c r="BC40" s="54" t="e">
        <f t="shared" si="25"/>
        <v>#REF!</v>
      </c>
      <c r="BD40" s="54" t="e">
        <f t="shared" si="25"/>
        <v>#REF!</v>
      </c>
      <c r="BE40" s="54" t="e">
        <f t="shared" si="25"/>
        <v>#REF!</v>
      </c>
      <c r="BF40" s="54" t="e">
        <f t="shared" si="25"/>
        <v>#REF!</v>
      </c>
      <c r="BG40" s="54" t="e">
        <f t="shared" si="25"/>
        <v>#REF!</v>
      </c>
      <c r="BH40" s="54" t="e">
        <f t="shared" si="26"/>
        <v>#REF!</v>
      </c>
      <c r="BI40" s="54" t="e">
        <f t="shared" si="26"/>
        <v>#REF!</v>
      </c>
      <c r="BJ40" s="54" t="e">
        <f t="shared" si="26"/>
        <v>#REF!</v>
      </c>
      <c r="BK40" s="54" t="e">
        <f t="shared" si="26"/>
        <v>#REF!</v>
      </c>
      <c r="BL40" s="54" t="e">
        <f t="shared" si="26"/>
        <v>#REF!</v>
      </c>
      <c r="BM40" s="54" t="e">
        <f t="shared" si="26"/>
        <v>#REF!</v>
      </c>
      <c r="BN40" s="54" t="e">
        <f t="shared" si="26"/>
        <v>#REF!</v>
      </c>
      <c r="BO40" s="54" t="e">
        <f t="shared" si="26"/>
        <v>#REF!</v>
      </c>
      <c r="BP40" s="54" t="e">
        <f t="shared" si="26"/>
        <v>#REF!</v>
      </c>
      <c r="BQ40" s="54" t="e">
        <f t="shared" si="26"/>
        <v>#REF!</v>
      </c>
      <c r="BR40" s="54" t="e">
        <f t="shared" si="27"/>
        <v>#REF!</v>
      </c>
      <c r="BS40" s="54" t="e">
        <f t="shared" si="27"/>
        <v>#REF!</v>
      </c>
      <c r="BT40" s="54" t="e">
        <f t="shared" si="27"/>
        <v>#REF!</v>
      </c>
      <c r="BU40" s="54" t="e">
        <f t="shared" si="27"/>
        <v>#REF!</v>
      </c>
      <c r="BV40" s="54" t="e">
        <f t="shared" si="27"/>
        <v>#REF!</v>
      </c>
      <c r="BW40" s="54" t="e">
        <f t="shared" si="27"/>
        <v>#REF!</v>
      </c>
      <c r="BX40" s="54" t="e">
        <f t="shared" si="27"/>
        <v>#REF!</v>
      </c>
      <c r="BY40" s="54" t="e">
        <f t="shared" si="27"/>
        <v>#REF!</v>
      </c>
      <c r="BZ40" s="54" t="e">
        <f t="shared" si="27"/>
        <v>#REF!</v>
      </c>
      <c r="CA40" s="54" t="e">
        <f t="shared" si="27"/>
        <v>#REF!</v>
      </c>
      <c r="CB40" s="54" t="e">
        <f t="shared" si="28"/>
        <v>#REF!</v>
      </c>
      <c r="CC40" s="54" t="e">
        <f t="shared" si="28"/>
        <v>#REF!</v>
      </c>
      <c r="CD40" s="54" t="e">
        <f t="shared" si="28"/>
        <v>#REF!</v>
      </c>
      <c r="CE40" s="54" t="e">
        <f t="shared" si="28"/>
        <v>#REF!</v>
      </c>
      <c r="CF40" s="54" t="e">
        <f t="shared" si="28"/>
        <v>#REF!</v>
      </c>
      <c r="CG40" s="54" t="e">
        <f t="shared" si="28"/>
        <v>#REF!</v>
      </c>
      <c r="CH40" s="54" t="e">
        <f t="shared" si="28"/>
        <v>#REF!</v>
      </c>
      <c r="CI40" s="54" t="e">
        <f t="shared" si="28"/>
        <v>#REF!</v>
      </c>
      <c r="CJ40" s="54" t="e">
        <f t="shared" si="28"/>
        <v>#REF!</v>
      </c>
      <c r="CK40" s="54"/>
      <c r="CL40" s="54"/>
      <c r="CM40" s="54"/>
      <c r="CN40" s="59">
        <v>2030</v>
      </c>
      <c r="CO40" s="69">
        <f>SUMPRODUCT('Avoided Costs and Load Shapes'!$N43:$R43,'Avoided Costs and Load Shapes'!$W$10:$AA$10)</f>
        <v>0.19701929430259324</v>
      </c>
      <c r="CP40" s="70">
        <f>SUMPRODUCT('Avoided Costs and Load Shapes'!$N43:$R43,'Avoided Costs and Load Shapes'!$W$46:$AA$46)</f>
        <v>0.15867682513975939</v>
      </c>
    </row>
    <row r="41" spans="1:94" ht="34.5" customHeight="1">
      <c r="A41" s="82" t="s">
        <v>206</v>
      </c>
      <c r="B41" s="82" t="s">
        <v>96</v>
      </c>
      <c r="C41" s="82"/>
      <c r="D41" s="82"/>
      <c r="E41" s="129" t="e">
        <f>#REF!</f>
        <v>#REF!</v>
      </c>
      <c r="F41" s="129" t="e">
        <f>#REF!</f>
        <v>#REF!</v>
      </c>
      <c r="G41" s="82" t="s">
        <v>112</v>
      </c>
      <c r="H41" s="126" t="e">
        <f>#REF!</f>
        <v>#REF!</v>
      </c>
      <c r="I41" s="84">
        <v>0.96</v>
      </c>
      <c r="J41" s="126" t="e">
        <f>#REF!</f>
        <v>#REF!</v>
      </c>
      <c r="K41" s="126" t="e">
        <f t="shared" si="29"/>
        <v>#REF!</v>
      </c>
      <c r="L41" s="73" t="e">
        <f t="shared" si="30"/>
        <v>#REF!</v>
      </c>
      <c r="M41" s="83" t="e">
        <f>#REF!</f>
        <v>#REF!</v>
      </c>
      <c r="N41" s="84" t="e">
        <f>#REF!</f>
        <v>#REF!</v>
      </c>
      <c r="O41" s="73" t="e">
        <f t="shared" si="31"/>
        <v>#REF!</v>
      </c>
      <c r="P41" s="74" t="e">
        <f t="shared" si="12"/>
        <v>#REF!</v>
      </c>
      <c r="Q41" s="84" t="e">
        <f t="shared" si="32"/>
        <v>#REF!</v>
      </c>
      <c r="R41" s="74" t="e">
        <f t="shared" si="33"/>
        <v>#REF!</v>
      </c>
      <c r="S41" s="82"/>
      <c r="T41" s="127" t="e">
        <f>#REF!</f>
        <v>#REF!</v>
      </c>
      <c r="U41" s="85" t="e">
        <f>#REF!</f>
        <v>#REF!</v>
      </c>
      <c r="V41" s="86">
        <v>2.1000000000000001E-2</v>
      </c>
      <c r="W41" s="82"/>
      <c r="X41" s="192" t="e">
        <f t="shared" si="13"/>
        <v>#REF!</v>
      </c>
      <c r="Y41" s="87" t="e">
        <f>(NPV($C$2,Summary!$AE41:$CK41))*((1+$C$2)^0.5)</f>
        <v>#REF!</v>
      </c>
      <c r="Z41" s="75" t="e">
        <f t="shared" si="34"/>
        <v>#REF!</v>
      </c>
      <c r="AA41" s="75" t="e">
        <f t="shared" si="15"/>
        <v>#REF!</v>
      </c>
      <c r="AB41" s="75" t="e">
        <f t="shared" si="16"/>
        <v>#REF!</v>
      </c>
      <c r="AC41" s="54"/>
      <c r="AD41" s="54" t="str">
        <f t="shared" si="23"/>
        <v/>
      </c>
      <c r="AE41" s="54" t="str">
        <f t="shared" si="23"/>
        <v/>
      </c>
      <c r="AF41" s="54" t="str">
        <f t="shared" si="23"/>
        <v/>
      </c>
      <c r="AG41" s="54" t="str">
        <f t="shared" si="23"/>
        <v/>
      </c>
      <c r="AH41" s="54" t="str">
        <f t="shared" si="23"/>
        <v/>
      </c>
      <c r="AI41" s="54" t="str">
        <f t="shared" si="23"/>
        <v/>
      </c>
      <c r="AJ41" s="54" t="str">
        <f t="shared" si="23"/>
        <v/>
      </c>
      <c r="AK41" s="54" t="str">
        <f t="shared" si="23"/>
        <v/>
      </c>
      <c r="AL41" s="54" t="str">
        <f t="shared" si="23"/>
        <v/>
      </c>
      <c r="AM41" s="54" t="str">
        <f t="shared" si="23"/>
        <v/>
      </c>
      <c r="AN41" s="54" t="e">
        <f t="shared" si="24"/>
        <v>#REF!</v>
      </c>
      <c r="AO41" s="54" t="e">
        <f t="shared" si="24"/>
        <v>#REF!</v>
      </c>
      <c r="AP41" s="54" t="e">
        <f t="shared" si="24"/>
        <v>#REF!</v>
      </c>
      <c r="AQ41" s="54" t="e">
        <f t="shared" si="24"/>
        <v>#REF!</v>
      </c>
      <c r="AR41" s="54" t="e">
        <f t="shared" si="24"/>
        <v>#REF!</v>
      </c>
      <c r="AS41" s="54" t="e">
        <f t="shared" si="24"/>
        <v>#REF!</v>
      </c>
      <c r="AT41" s="54" t="e">
        <f t="shared" si="24"/>
        <v>#REF!</v>
      </c>
      <c r="AU41" s="54" t="e">
        <f t="shared" si="24"/>
        <v>#REF!</v>
      </c>
      <c r="AV41" s="54" t="e">
        <f t="shared" si="24"/>
        <v>#REF!</v>
      </c>
      <c r="AW41" s="54" t="e">
        <f t="shared" si="24"/>
        <v>#REF!</v>
      </c>
      <c r="AX41" s="54" t="e">
        <f t="shared" si="25"/>
        <v>#REF!</v>
      </c>
      <c r="AY41" s="54" t="e">
        <f t="shared" si="25"/>
        <v>#REF!</v>
      </c>
      <c r="AZ41" s="54" t="e">
        <f t="shared" si="25"/>
        <v>#REF!</v>
      </c>
      <c r="BA41" s="54" t="e">
        <f t="shared" si="25"/>
        <v>#REF!</v>
      </c>
      <c r="BB41" s="54" t="e">
        <f t="shared" si="25"/>
        <v>#REF!</v>
      </c>
      <c r="BC41" s="54" t="e">
        <f t="shared" si="25"/>
        <v>#REF!</v>
      </c>
      <c r="BD41" s="54" t="e">
        <f t="shared" si="25"/>
        <v>#REF!</v>
      </c>
      <c r="BE41" s="54" t="e">
        <f t="shared" si="25"/>
        <v>#REF!</v>
      </c>
      <c r="BF41" s="54" t="e">
        <f t="shared" si="25"/>
        <v>#REF!</v>
      </c>
      <c r="BG41" s="54" t="e">
        <f t="shared" si="25"/>
        <v>#REF!</v>
      </c>
      <c r="BH41" s="54" t="e">
        <f t="shared" si="26"/>
        <v>#REF!</v>
      </c>
      <c r="BI41" s="54" t="e">
        <f t="shared" si="26"/>
        <v>#REF!</v>
      </c>
      <c r="BJ41" s="54" t="e">
        <f t="shared" si="26"/>
        <v>#REF!</v>
      </c>
      <c r="BK41" s="54" t="e">
        <f t="shared" si="26"/>
        <v>#REF!</v>
      </c>
      <c r="BL41" s="54" t="e">
        <f t="shared" si="26"/>
        <v>#REF!</v>
      </c>
      <c r="BM41" s="54" t="e">
        <f t="shared" si="26"/>
        <v>#REF!</v>
      </c>
      <c r="BN41" s="54" t="e">
        <f t="shared" si="26"/>
        <v>#REF!</v>
      </c>
      <c r="BO41" s="54" t="e">
        <f t="shared" si="26"/>
        <v>#REF!</v>
      </c>
      <c r="BP41" s="54" t="e">
        <f t="shared" si="26"/>
        <v>#REF!</v>
      </c>
      <c r="BQ41" s="54" t="e">
        <f t="shared" si="26"/>
        <v>#REF!</v>
      </c>
      <c r="BR41" s="54" t="e">
        <f t="shared" si="27"/>
        <v>#REF!</v>
      </c>
      <c r="BS41" s="54" t="e">
        <f t="shared" si="27"/>
        <v>#REF!</v>
      </c>
      <c r="BT41" s="54" t="e">
        <f t="shared" si="27"/>
        <v>#REF!</v>
      </c>
      <c r="BU41" s="54" t="e">
        <f t="shared" si="27"/>
        <v>#REF!</v>
      </c>
      <c r="BV41" s="54" t="e">
        <f t="shared" si="27"/>
        <v>#REF!</v>
      </c>
      <c r="BW41" s="54" t="e">
        <f t="shared" si="27"/>
        <v>#REF!</v>
      </c>
      <c r="BX41" s="54" t="e">
        <f t="shared" si="27"/>
        <v>#REF!</v>
      </c>
      <c r="BY41" s="54" t="e">
        <f t="shared" si="27"/>
        <v>#REF!</v>
      </c>
      <c r="BZ41" s="54" t="e">
        <f t="shared" si="27"/>
        <v>#REF!</v>
      </c>
      <c r="CA41" s="54" t="e">
        <f t="shared" si="27"/>
        <v>#REF!</v>
      </c>
      <c r="CB41" s="54" t="e">
        <f t="shared" si="28"/>
        <v>#REF!</v>
      </c>
      <c r="CC41" s="54" t="e">
        <f t="shared" si="28"/>
        <v>#REF!</v>
      </c>
      <c r="CD41" s="54" t="e">
        <f t="shared" si="28"/>
        <v>#REF!</v>
      </c>
      <c r="CE41" s="54" t="e">
        <f t="shared" si="28"/>
        <v>#REF!</v>
      </c>
      <c r="CF41" s="54" t="e">
        <f t="shared" si="28"/>
        <v>#REF!</v>
      </c>
      <c r="CG41" s="54" t="e">
        <f t="shared" si="28"/>
        <v>#REF!</v>
      </c>
      <c r="CH41" s="54" t="e">
        <f t="shared" si="28"/>
        <v>#REF!</v>
      </c>
      <c r="CI41" s="54" t="e">
        <f t="shared" si="28"/>
        <v>#REF!</v>
      </c>
      <c r="CJ41" s="54" t="e">
        <f t="shared" si="28"/>
        <v>#REF!</v>
      </c>
      <c r="CK41" s="54"/>
      <c r="CL41" s="54"/>
      <c r="CM41" s="54"/>
      <c r="CN41" s="59">
        <v>2031</v>
      </c>
      <c r="CO41" s="69">
        <f>SUMPRODUCT('Avoided Costs and Load Shapes'!$N44:$R44,'Avoided Costs and Load Shapes'!$W$10:$AA$10)</f>
        <v>0.20210683898892068</v>
      </c>
      <c r="CP41" s="70">
        <f>SUMPRODUCT('Avoided Costs and Load Shapes'!$N44:$R44,'Avoided Costs and Load Shapes'!$W$46:$AA$46)</f>
        <v>0.1634371298939522</v>
      </c>
    </row>
    <row r="42" spans="1:94" ht="34.5" customHeight="1">
      <c r="A42" s="82" t="s">
        <v>207</v>
      </c>
      <c r="B42" s="82" t="s">
        <v>96</v>
      </c>
      <c r="C42" s="82"/>
      <c r="D42" s="82"/>
      <c r="E42" s="129" t="e">
        <f>#REF!</f>
        <v>#REF!</v>
      </c>
      <c r="F42" s="129" t="e">
        <f>#REF!</f>
        <v>#REF!</v>
      </c>
      <c r="G42" s="82" t="s">
        <v>112</v>
      </c>
      <c r="H42" s="126" t="e">
        <f>#REF!</f>
        <v>#REF!</v>
      </c>
      <c r="I42" s="84">
        <v>0.96</v>
      </c>
      <c r="J42" s="126" t="e">
        <f>#REF!</f>
        <v>#REF!</v>
      </c>
      <c r="K42" s="126" t="e">
        <f t="shared" si="29"/>
        <v>#REF!</v>
      </c>
      <c r="L42" s="73" t="e">
        <f t="shared" si="30"/>
        <v>#REF!</v>
      </c>
      <c r="M42" s="83" t="e">
        <f>#REF!</f>
        <v>#REF!</v>
      </c>
      <c r="N42" s="84" t="e">
        <f>#REF!</f>
        <v>#REF!</v>
      </c>
      <c r="O42" s="73" t="e">
        <f t="shared" si="31"/>
        <v>#REF!</v>
      </c>
      <c r="P42" s="74" t="e">
        <f t="shared" si="12"/>
        <v>#REF!</v>
      </c>
      <c r="Q42" s="84" t="e">
        <f t="shared" si="32"/>
        <v>#REF!</v>
      </c>
      <c r="R42" s="74" t="e">
        <f t="shared" si="33"/>
        <v>#REF!</v>
      </c>
      <c r="S42" s="82"/>
      <c r="T42" s="127" t="e">
        <f>#REF!</f>
        <v>#REF!</v>
      </c>
      <c r="U42" s="85" t="e">
        <f>#REF!</f>
        <v>#REF!</v>
      </c>
      <c r="V42" s="86">
        <v>2.1000000000000001E-2</v>
      </c>
      <c r="W42" s="82"/>
      <c r="X42" s="192" t="e">
        <f t="shared" si="13"/>
        <v>#REF!</v>
      </c>
      <c r="Y42" s="87" t="e">
        <f>(NPV($C$2,Summary!$AE42:$CK42))*((1+$C$2)^0.5)</f>
        <v>#REF!</v>
      </c>
      <c r="Z42" s="75" t="e">
        <f t="shared" si="34"/>
        <v>#REF!</v>
      </c>
      <c r="AA42" s="75" t="e">
        <f t="shared" si="15"/>
        <v>#REF!</v>
      </c>
      <c r="AB42" s="75" t="e">
        <f t="shared" si="16"/>
        <v>#REF!</v>
      </c>
      <c r="AC42" s="54"/>
      <c r="AD42" s="54" t="str">
        <f t="shared" ref="AD42:AM51" si="35">IF(AD$11=0,"",IF(AD$11&lt;=$H42,(IF($Q42=0,$P42,$Q42))*HLOOKUP($B42,CommercialAC,AD$7+1,FALSE),0))</f>
        <v/>
      </c>
      <c r="AE42" s="54" t="str">
        <f t="shared" si="35"/>
        <v/>
      </c>
      <c r="AF42" s="54" t="str">
        <f t="shared" si="35"/>
        <v/>
      </c>
      <c r="AG42" s="54" t="str">
        <f t="shared" si="35"/>
        <v/>
      </c>
      <c r="AH42" s="54" t="str">
        <f t="shared" si="35"/>
        <v/>
      </c>
      <c r="AI42" s="54" t="str">
        <f t="shared" si="35"/>
        <v/>
      </c>
      <c r="AJ42" s="54" t="str">
        <f t="shared" si="35"/>
        <v/>
      </c>
      <c r="AK42" s="54" t="str">
        <f t="shared" si="35"/>
        <v/>
      </c>
      <c r="AL42" s="54" t="str">
        <f t="shared" si="35"/>
        <v/>
      </c>
      <c r="AM42" s="54" t="str">
        <f t="shared" si="35"/>
        <v/>
      </c>
      <c r="AN42" s="54" t="e">
        <f t="shared" ref="AN42:AW51" si="36">IF(AN$11=0,"",IF(AN$11&lt;=$H42,(IF($Q42=0,$P42,$Q42))*HLOOKUP($B42,CommercialAC,AN$7+1,FALSE),0))</f>
        <v>#REF!</v>
      </c>
      <c r="AO42" s="54" t="e">
        <f t="shared" si="36"/>
        <v>#REF!</v>
      </c>
      <c r="AP42" s="54" t="e">
        <f t="shared" si="36"/>
        <v>#REF!</v>
      </c>
      <c r="AQ42" s="54" t="e">
        <f t="shared" si="36"/>
        <v>#REF!</v>
      </c>
      <c r="AR42" s="54" t="e">
        <f t="shared" si="36"/>
        <v>#REF!</v>
      </c>
      <c r="AS42" s="54" t="e">
        <f t="shared" si="36"/>
        <v>#REF!</v>
      </c>
      <c r="AT42" s="54" t="e">
        <f t="shared" si="36"/>
        <v>#REF!</v>
      </c>
      <c r="AU42" s="54" t="e">
        <f t="shared" si="36"/>
        <v>#REF!</v>
      </c>
      <c r="AV42" s="54" t="e">
        <f t="shared" si="36"/>
        <v>#REF!</v>
      </c>
      <c r="AW42" s="54" t="e">
        <f t="shared" si="36"/>
        <v>#REF!</v>
      </c>
      <c r="AX42" s="54" t="e">
        <f t="shared" ref="AX42:BG51" si="37">IF(AX$11=0,"",IF(AX$11&lt;=$H42,(IF($Q42=0,$P42,$Q42))*HLOOKUP($B42,CommercialAC,AX$7+1,FALSE),0))</f>
        <v>#REF!</v>
      </c>
      <c r="AY42" s="54" t="e">
        <f t="shared" si="37"/>
        <v>#REF!</v>
      </c>
      <c r="AZ42" s="54" t="e">
        <f t="shared" si="37"/>
        <v>#REF!</v>
      </c>
      <c r="BA42" s="54" t="e">
        <f t="shared" si="37"/>
        <v>#REF!</v>
      </c>
      <c r="BB42" s="54" t="e">
        <f t="shared" si="37"/>
        <v>#REF!</v>
      </c>
      <c r="BC42" s="54" t="e">
        <f t="shared" si="37"/>
        <v>#REF!</v>
      </c>
      <c r="BD42" s="54" t="e">
        <f t="shared" si="37"/>
        <v>#REF!</v>
      </c>
      <c r="BE42" s="54" t="e">
        <f t="shared" si="37"/>
        <v>#REF!</v>
      </c>
      <c r="BF42" s="54" t="e">
        <f t="shared" si="37"/>
        <v>#REF!</v>
      </c>
      <c r="BG42" s="54" t="e">
        <f t="shared" si="37"/>
        <v>#REF!</v>
      </c>
      <c r="BH42" s="54" t="e">
        <f t="shared" ref="BH42:BQ51" si="38">IF(BH$11=0,"",IF(BH$11&lt;=$H42,(IF($Q42=0,$P42,$Q42))*HLOOKUP($B42,CommercialAC,BH$7+1,FALSE),0))</f>
        <v>#REF!</v>
      </c>
      <c r="BI42" s="54" t="e">
        <f t="shared" si="38"/>
        <v>#REF!</v>
      </c>
      <c r="BJ42" s="54" t="e">
        <f t="shared" si="38"/>
        <v>#REF!</v>
      </c>
      <c r="BK42" s="54" t="e">
        <f t="shared" si="38"/>
        <v>#REF!</v>
      </c>
      <c r="BL42" s="54" t="e">
        <f t="shared" si="38"/>
        <v>#REF!</v>
      </c>
      <c r="BM42" s="54" t="e">
        <f t="shared" si="38"/>
        <v>#REF!</v>
      </c>
      <c r="BN42" s="54" t="e">
        <f t="shared" si="38"/>
        <v>#REF!</v>
      </c>
      <c r="BO42" s="54" t="e">
        <f t="shared" si="38"/>
        <v>#REF!</v>
      </c>
      <c r="BP42" s="54" t="e">
        <f t="shared" si="38"/>
        <v>#REF!</v>
      </c>
      <c r="BQ42" s="54" t="e">
        <f t="shared" si="38"/>
        <v>#REF!</v>
      </c>
      <c r="BR42" s="54" t="e">
        <f t="shared" ref="BR42:CA51" si="39">IF(BR$11=0,"",IF(BR$11&lt;=$H42,(IF($Q42=0,$P42,$Q42))*HLOOKUP($B42,CommercialAC,BR$7+1,FALSE),0))</f>
        <v>#REF!</v>
      </c>
      <c r="BS42" s="54" t="e">
        <f t="shared" si="39"/>
        <v>#REF!</v>
      </c>
      <c r="BT42" s="54" t="e">
        <f t="shared" si="39"/>
        <v>#REF!</v>
      </c>
      <c r="BU42" s="54" t="e">
        <f t="shared" si="39"/>
        <v>#REF!</v>
      </c>
      <c r="BV42" s="54" t="e">
        <f t="shared" si="39"/>
        <v>#REF!</v>
      </c>
      <c r="BW42" s="54" t="e">
        <f t="shared" si="39"/>
        <v>#REF!</v>
      </c>
      <c r="BX42" s="54" t="e">
        <f t="shared" si="39"/>
        <v>#REF!</v>
      </c>
      <c r="BY42" s="54" t="e">
        <f t="shared" si="39"/>
        <v>#REF!</v>
      </c>
      <c r="BZ42" s="54" t="e">
        <f t="shared" si="39"/>
        <v>#REF!</v>
      </c>
      <c r="CA42" s="54" t="e">
        <f t="shared" si="39"/>
        <v>#REF!</v>
      </c>
      <c r="CB42" s="54" t="e">
        <f t="shared" ref="CB42:CJ51" si="40">IF(CB$11=0,"",IF(CB$11&lt;=$H42,(IF($Q42=0,$P42,$Q42))*HLOOKUP($B42,CommercialAC,CB$7+1,FALSE),0))</f>
        <v>#REF!</v>
      </c>
      <c r="CC42" s="54" t="e">
        <f t="shared" si="40"/>
        <v>#REF!</v>
      </c>
      <c r="CD42" s="54" t="e">
        <f t="shared" si="40"/>
        <v>#REF!</v>
      </c>
      <c r="CE42" s="54" t="e">
        <f t="shared" si="40"/>
        <v>#REF!</v>
      </c>
      <c r="CF42" s="54" t="e">
        <f t="shared" si="40"/>
        <v>#REF!</v>
      </c>
      <c r="CG42" s="54" t="e">
        <f t="shared" si="40"/>
        <v>#REF!</v>
      </c>
      <c r="CH42" s="54" t="e">
        <f t="shared" si="40"/>
        <v>#REF!</v>
      </c>
      <c r="CI42" s="54" t="e">
        <f t="shared" si="40"/>
        <v>#REF!</v>
      </c>
      <c r="CJ42" s="54" t="e">
        <f t="shared" si="40"/>
        <v>#REF!</v>
      </c>
      <c r="CK42" s="54"/>
      <c r="CL42" s="54"/>
      <c r="CM42" s="54"/>
      <c r="CN42" s="59">
        <v>2032</v>
      </c>
      <c r="CO42" s="69">
        <f>SUMPRODUCT('Avoided Costs and Load Shapes'!$N45:$R45,'Avoided Costs and Load Shapes'!$W$10:$AA$10)</f>
        <v>0.20734838502659253</v>
      </c>
      <c r="CP42" s="70">
        <f>SUMPRODUCT('Avoided Costs and Load Shapes'!$N45:$R45,'Avoided Costs and Load Shapes'!$W$46:$AA$46)</f>
        <v>0.16834024379077078</v>
      </c>
    </row>
    <row r="43" spans="1:94" ht="34.5" customHeight="1">
      <c r="A43" s="82" t="s">
        <v>208</v>
      </c>
      <c r="B43" s="82" t="s">
        <v>96</v>
      </c>
      <c r="C43" s="82"/>
      <c r="D43" s="82"/>
      <c r="E43" s="129" t="e">
        <f>#REF!</f>
        <v>#REF!</v>
      </c>
      <c r="F43" s="129" t="e">
        <f>#REF!</f>
        <v>#REF!</v>
      </c>
      <c r="G43" s="82" t="s">
        <v>112</v>
      </c>
      <c r="H43" s="126" t="e">
        <f>#REF!</f>
        <v>#REF!</v>
      </c>
      <c r="I43" s="84">
        <v>0.96</v>
      </c>
      <c r="J43" s="126" t="e">
        <f>#REF!</f>
        <v>#REF!</v>
      </c>
      <c r="K43" s="126" t="e">
        <f t="shared" si="29"/>
        <v>#REF!</v>
      </c>
      <c r="L43" s="73" t="e">
        <f t="shared" si="30"/>
        <v>#REF!</v>
      </c>
      <c r="M43" s="83" t="e">
        <f>#REF!</f>
        <v>#REF!</v>
      </c>
      <c r="N43" s="84" t="e">
        <f>#REF!</f>
        <v>#REF!</v>
      </c>
      <c r="O43" s="73" t="e">
        <f t="shared" si="31"/>
        <v>#REF!</v>
      </c>
      <c r="P43" s="74" t="e">
        <f t="shared" si="12"/>
        <v>#REF!</v>
      </c>
      <c r="Q43" s="84" t="e">
        <f t="shared" si="32"/>
        <v>#REF!</v>
      </c>
      <c r="R43" s="74" t="e">
        <f t="shared" si="33"/>
        <v>#REF!</v>
      </c>
      <c r="S43" s="82"/>
      <c r="T43" s="127" t="e">
        <f>#REF!</f>
        <v>#REF!</v>
      </c>
      <c r="U43" s="85" t="e">
        <f>#REF!</f>
        <v>#REF!</v>
      </c>
      <c r="V43" s="86">
        <v>2.1000000000000001E-2</v>
      </c>
      <c r="W43" s="82"/>
      <c r="X43" s="192" t="e">
        <f t="shared" si="13"/>
        <v>#REF!</v>
      </c>
      <c r="Y43" s="87" t="e">
        <f>(NPV($C$2,Summary!$AE43:$CK43))*((1+$C$2)^0.5)</f>
        <v>#REF!</v>
      </c>
      <c r="Z43" s="75" t="e">
        <f t="shared" si="34"/>
        <v>#REF!</v>
      </c>
      <c r="AA43" s="75" t="e">
        <f t="shared" si="15"/>
        <v>#REF!</v>
      </c>
      <c r="AB43" s="75" t="e">
        <f t="shared" si="16"/>
        <v>#REF!</v>
      </c>
      <c r="AC43" s="54"/>
      <c r="AD43" s="54" t="str">
        <f t="shared" si="35"/>
        <v/>
      </c>
      <c r="AE43" s="54" t="str">
        <f t="shared" si="35"/>
        <v/>
      </c>
      <c r="AF43" s="54" t="str">
        <f t="shared" si="35"/>
        <v/>
      </c>
      <c r="AG43" s="54" t="str">
        <f t="shared" si="35"/>
        <v/>
      </c>
      <c r="AH43" s="54" t="str">
        <f t="shared" si="35"/>
        <v/>
      </c>
      <c r="AI43" s="54" t="str">
        <f t="shared" si="35"/>
        <v/>
      </c>
      <c r="AJ43" s="54" t="str">
        <f t="shared" si="35"/>
        <v/>
      </c>
      <c r="AK43" s="54" t="str">
        <f t="shared" si="35"/>
        <v/>
      </c>
      <c r="AL43" s="54" t="str">
        <f t="shared" si="35"/>
        <v/>
      </c>
      <c r="AM43" s="54" t="str">
        <f t="shared" si="35"/>
        <v/>
      </c>
      <c r="AN43" s="54" t="e">
        <f t="shared" si="36"/>
        <v>#REF!</v>
      </c>
      <c r="AO43" s="54" t="e">
        <f t="shared" si="36"/>
        <v>#REF!</v>
      </c>
      <c r="AP43" s="54" t="e">
        <f t="shared" si="36"/>
        <v>#REF!</v>
      </c>
      <c r="AQ43" s="54" t="e">
        <f t="shared" si="36"/>
        <v>#REF!</v>
      </c>
      <c r="AR43" s="54" t="e">
        <f t="shared" si="36"/>
        <v>#REF!</v>
      </c>
      <c r="AS43" s="54" t="e">
        <f t="shared" si="36"/>
        <v>#REF!</v>
      </c>
      <c r="AT43" s="54" t="e">
        <f t="shared" si="36"/>
        <v>#REF!</v>
      </c>
      <c r="AU43" s="54" t="e">
        <f t="shared" si="36"/>
        <v>#REF!</v>
      </c>
      <c r="AV43" s="54" t="e">
        <f t="shared" si="36"/>
        <v>#REF!</v>
      </c>
      <c r="AW43" s="54" t="e">
        <f t="shared" si="36"/>
        <v>#REF!</v>
      </c>
      <c r="AX43" s="54" t="e">
        <f t="shared" si="37"/>
        <v>#REF!</v>
      </c>
      <c r="AY43" s="54" t="e">
        <f t="shared" si="37"/>
        <v>#REF!</v>
      </c>
      <c r="AZ43" s="54" t="e">
        <f t="shared" si="37"/>
        <v>#REF!</v>
      </c>
      <c r="BA43" s="54" t="e">
        <f t="shared" si="37"/>
        <v>#REF!</v>
      </c>
      <c r="BB43" s="54" t="e">
        <f t="shared" si="37"/>
        <v>#REF!</v>
      </c>
      <c r="BC43" s="54" t="e">
        <f t="shared" si="37"/>
        <v>#REF!</v>
      </c>
      <c r="BD43" s="54" t="e">
        <f t="shared" si="37"/>
        <v>#REF!</v>
      </c>
      <c r="BE43" s="54" t="e">
        <f t="shared" si="37"/>
        <v>#REF!</v>
      </c>
      <c r="BF43" s="54" t="e">
        <f t="shared" si="37"/>
        <v>#REF!</v>
      </c>
      <c r="BG43" s="54" t="e">
        <f t="shared" si="37"/>
        <v>#REF!</v>
      </c>
      <c r="BH43" s="54" t="e">
        <f t="shared" si="38"/>
        <v>#REF!</v>
      </c>
      <c r="BI43" s="54" t="e">
        <f t="shared" si="38"/>
        <v>#REF!</v>
      </c>
      <c r="BJ43" s="54" t="e">
        <f t="shared" si="38"/>
        <v>#REF!</v>
      </c>
      <c r="BK43" s="54" t="e">
        <f t="shared" si="38"/>
        <v>#REF!</v>
      </c>
      <c r="BL43" s="54" t="e">
        <f t="shared" si="38"/>
        <v>#REF!</v>
      </c>
      <c r="BM43" s="54" t="e">
        <f t="shared" si="38"/>
        <v>#REF!</v>
      </c>
      <c r="BN43" s="54" t="e">
        <f t="shared" si="38"/>
        <v>#REF!</v>
      </c>
      <c r="BO43" s="54" t="e">
        <f t="shared" si="38"/>
        <v>#REF!</v>
      </c>
      <c r="BP43" s="54" t="e">
        <f t="shared" si="38"/>
        <v>#REF!</v>
      </c>
      <c r="BQ43" s="54" t="e">
        <f t="shared" si="38"/>
        <v>#REF!</v>
      </c>
      <c r="BR43" s="54" t="e">
        <f t="shared" si="39"/>
        <v>#REF!</v>
      </c>
      <c r="BS43" s="54" t="e">
        <f t="shared" si="39"/>
        <v>#REF!</v>
      </c>
      <c r="BT43" s="54" t="e">
        <f t="shared" si="39"/>
        <v>#REF!</v>
      </c>
      <c r="BU43" s="54" t="e">
        <f t="shared" si="39"/>
        <v>#REF!</v>
      </c>
      <c r="BV43" s="54" t="e">
        <f t="shared" si="39"/>
        <v>#REF!</v>
      </c>
      <c r="BW43" s="54" t="e">
        <f t="shared" si="39"/>
        <v>#REF!</v>
      </c>
      <c r="BX43" s="54" t="e">
        <f t="shared" si="39"/>
        <v>#REF!</v>
      </c>
      <c r="BY43" s="54" t="e">
        <f t="shared" si="39"/>
        <v>#REF!</v>
      </c>
      <c r="BZ43" s="54" t="e">
        <f t="shared" si="39"/>
        <v>#REF!</v>
      </c>
      <c r="CA43" s="54" t="e">
        <f t="shared" si="39"/>
        <v>#REF!</v>
      </c>
      <c r="CB43" s="54" t="e">
        <f t="shared" si="40"/>
        <v>#REF!</v>
      </c>
      <c r="CC43" s="54" t="e">
        <f t="shared" si="40"/>
        <v>#REF!</v>
      </c>
      <c r="CD43" s="54" t="e">
        <f t="shared" si="40"/>
        <v>#REF!</v>
      </c>
      <c r="CE43" s="54" t="e">
        <f t="shared" si="40"/>
        <v>#REF!</v>
      </c>
      <c r="CF43" s="54" t="e">
        <f t="shared" si="40"/>
        <v>#REF!</v>
      </c>
      <c r="CG43" s="54" t="e">
        <f t="shared" si="40"/>
        <v>#REF!</v>
      </c>
      <c r="CH43" s="54" t="e">
        <f t="shared" si="40"/>
        <v>#REF!</v>
      </c>
      <c r="CI43" s="54" t="e">
        <f t="shared" si="40"/>
        <v>#REF!</v>
      </c>
      <c r="CJ43" s="54" t="e">
        <f t="shared" si="40"/>
        <v>#REF!</v>
      </c>
      <c r="CK43" s="54"/>
      <c r="CL43" s="54"/>
      <c r="CM43" s="54"/>
      <c r="CN43" s="59">
        <v>2033</v>
      </c>
      <c r="CO43" s="69">
        <f>SUMPRODUCT('Avoided Costs and Load Shapes'!$N46:$R46,'Avoided Costs and Load Shapes'!$W$10:$AA$10)</f>
        <v>0.21274871118189381</v>
      </c>
      <c r="CP43" s="70">
        <f>SUMPRODUCT('Avoided Costs and Load Shapes'!$N46:$R46,'Avoided Costs and Load Shapes'!$W$46:$AA$46)</f>
        <v>0.17339045110449391</v>
      </c>
    </row>
    <row r="44" spans="1:94" ht="34.5" customHeight="1">
      <c r="A44" s="82" t="s">
        <v>209</v>
      </c>
      <c r="B44" s="82" t="s">
        <v>96</v>
      </c>
      <c r="C44" s="82"/>
      <c r="D44" s="82"/>
      <c r="E44" s="129" t="e">
        <f>#REF!</f>
        <v>#REF!</v>
      </c>
      <c r="F44" s="129" t="e">
        <f>#REF!</f>
        <v>#REF!</v>
      </c>
      <c r="G44" s="82" t="s">
        <v>112</v>
      </c>
      <c r="H44" s="126" t="e">
        <f>#REF!</f>
        <v>#REF!</v>
      </c>
      <c r="I44" s="84">
        <v>0.96</v>
      </c>
      <c r="J44" s="126" t="e">
        <f>#REF!</f>
        <v>#REF!</v>
      </c>
      <c r="K44" s="126" t="e">
        <f t="shared" si="29"/>
        <v>#REF!</v>
      </c>
      <c r="L44" s="73" t="e">
        <f t="shared" si="30"/>
        <v>#REF!</v>
      </c>
      <c r="M44" s="83" t="e">
        <f>#REF!</f>
        <v>#REF!</v>
      </c>
      <c r="N44" s="84" t="e">
        <f>#REF!</f>
        <v>#REF!</v>
      </c>
      <c r="O44" s="73" t="e">
        <f t="shared" si="31"/>
        <v>#REF!</v>
      </c>
      <c r="P44" s="74" t="e">
        <f t="shared" si="12"/>
        <v>#REF!</v>
      </c>
      <c r="Q44" s="84" t="e">
        <f t="shared" si="32"/>
        <v>#REF!</v>
      </c>
      <c r="R44" s="74" t="e">
        <f t="shared" si="33"/>
        <v>#REF!</v>
      </c>
      <c r="S44" s="82"/>
      <c r="T44" s="127" t="e">
        <f>#REF!</f>
        <v>#REF!</v>
      </c>
      <c r="U44" s="85" t="e">
        <f>#REF!</f>
        <v>#REF!</v>
      </c>
      <c r="V44" s="86">
        <v>2.1000000000000001E-2</v>
      </c>
      <c r="W44" s="82"/>
      <c r="X44" s="192" t="e">
        <f t="shared" si="13"/>
        <v>#REF!</v>
      </c>
      <c r="Y44" s="87" t="e">
        <f>(NPV($C$2,Summary!$AE44:$CK44))*((1+$C$2)^0.5)</f>
        <v>#REF!</v>
      </c>
      <c r="Z44" s="75" t="e">
        <f t="shared" si="34"/>
        <v>#REF!</v>
      </c>
      <c r="AA44" s="75" t="e">
        <f t="shared" si="15"/>
        <v>#REF!</v>
      </c>
      <c r="AB44" s="75" t="e">
        <f t="shared" si="16"/>
        <v>#REF!</v>
      </c>
      <c r="AC44" s="54"/>
      <c r="AD44" s="54" t="str">
        <f t="shared" si="35"/>
        <v/>
      </c>
      <c r="AE44" s="54" t="str">
        <f t="shared" si="35"/>
        <v/>
      </c>
      <c r="AF44" s="54" t="str">
        <f t="shared" si="35"/>
        <v/>
      </c>
      <c r="AG44" s="54" t="str">
        <f t="shared" si="35"/>
        <v/>
      </c>
      <c r="AH44" s="54" t="str">
        <f t="shared" si="35"/>
        <v/>
      </c>
      <c r="AI44" s="54" t="str">
        <f t="shared" si="35"/>
        <v/>
      </c>
      <c r="AJ44" s="54" t="str">
        <f t="shared" si="35"/>
        <v/>
      </c>
      <c r="AK44" s="54" t="str">
        <f t="shared" si="35"/>
        <v/>
      </c>
      <c r="AL44" s="54" t="str">
        <f t="shared" si="35"/>
        <v/>
      </c>
      <c r="AM44" s="54" t="str">
        <f t="shared" si="35"/>
        <v/>
      </c>
      <c r="AN44" s="54" t="e">
        <f t="shared" si="36"/>
        <v>#REF!</v>
      </c>
      <c r="AO44" s="54" t="e">
        <f t="shared" si="36"/>
        <v>#REF!</v>
      </c>
      <c r="AP44" s="54" t="e">
        <f t="shared" si="36"/>
        <v>#REF!</v>
      </c>
      <c r="AQ44" s="54" t="e">
        <f t="shared" si="36"/>
        <v>#REF!</v>
      </c>
      <c r="AR44" s="54" t="e">
        <f t="shared" si="36"/>
        <v>#REF!</v>
      </c>
      <c r="AS44" s="54" t="e">
        <f t="shared" si="36"/>
        <v>#REF!</v>
      </c>
      <c r="AT44" s="54" t="e">
        <f t="shared" si="36"/>
        <v>#REF!</v>
      </c>
      <c r="AU44" s="54" t="e">
        <f t="shared" si="36"/>
        <v>#REF!</v>
      </c>
      <c r="AV44" s="54" t="e">
        <f t="shared" si="36"/>
        <v>#REF!</v>
      </c>
      <c r="AW44" s="54" t="e">
        <f t="shared" si="36"/>
        <v>#REF!</v>
      </c>
      <c r="AX44" s="54" t="e">
        <f t="shared" si="37"/>
        <v>#REF!</v>
      </c>
      <c r="AY44" s="54" t="e">
        <f t="shared" si="37"/>
        <v>#REF!</v>
      </c>
      <c r="AZ44" s="54" t="e">
        <f t="shared" si="37"/>
        <v>#REF!</v>
      </c>
      <c r="BA44" s="54" t="e">
        <f t="shared" si="37"/>
        <v>#REF!</v>
      </c>
      <c r="BB44" s="54" t="e">
        <f t="shared" si="37"/>
        <v>#REF!</v>
      </c>
      <c r="BC44" s="54" t="e">
        <f t="shared" si="37"/>
        <v>#REF!</v>
      </c>
      <c r="BD44" s="54" t="e">
        <f t="shared" si="37"/>
        <v>#REF!</v>
      </c>
      <c r="BE44" s="54" t="e">
        <f t="shared" si="37"/>
        <v>#REF!</v>
      </c>
      <c r="BF44" s="54" t="e">
        <f t="shared" si="37"/>
        <v>#REF!</v>
      </c>
      <c r="BG44" s="54" t="e">
        <f t="shared" si="37"/>
        <v>#REF!</v>
      </c>
      <c r="BH44" s="54" t="e">
        <f t="shared" si="38"/>
        <v>#REF!</v>
      </c>
      <c r="BI44" s="54" t="e">
        <f t="shared" si="38"/>
        <v>#REF!</v>
      </c>
      <c r="BJ44" s="54" t="e">
        <f t="shared" si="38"/>
        <v>#REF!</v>
      </c>
      <c r="BK44" s="54" t="e">
        <f t="shared" si="38"/>
        <v>#REF!</v>
      </c>
      <c r="BL44" s="54" t="e">
        <f t="shared" si="38"/>
        <v>#REF!</v>
      </c>
      <c r="BM44" s="54" t="e">
        <f t="shared" si="38"/>
        <v>#REF!</v>
      </c>
      <c r="BN44" s="54" t="e">
        <f t="shared" si="38"/>
        <v>#REF!</v>
      </c>
      <c r="BO44" s="54" t="e">
        <f t="shared" si="38"/>
        <v>#REF!</v>
      </c>
      <c r="BP44" s="54" t="e">
        <f t="shared" si="38"/>
        <v>#REF!</v>
      </c>
      <c r="BQ44" s="54" t="e">
        <f t="shared" si="38"/>
        <v>#REF!</v>
      </c>
      <c r="BR44" s="54" t="e">
        <f t="shared" si="39"/>
        <v>#REF!</v>
      </c>
      <c r="BS44" s="54" t="e">
        <f t="shared" si="39"/>
        <v>#REF!</v>
      </c>
      <c r="BT44" s="54" t="e">
        <f t="shared" si="39"/>
        <v>#REF!</v>
      </c>
      <c r="BU44" s="54" t="e">
        <f t="shared" si="39"/>
        <v>#REF!</v>
      </c>
      <c r="BV44" s="54" t="e">
        <f t="shared" si="39"/>
        <v>#REF!</v>
      </c>
      <c r="BW44" s="54" t="e">
        <f t="shared" si="39"/>
        <v>#REF!</v>
      </c>
      <c r="BX44" s="54" t="e">
        <f t="shared" si="39"/>
        <v>#REF!</v>
      </c>
      <c r="BY44" s="54" t="e">
        <f t="shared" si="39"/>
        <v>#REF!</v>
      </c>
      <c r="BZ44" s="54" t="e">
        <f t="shared" si="39"/>
        <v>#REF!</v>
      </c>
      <c r="CA44" s="54" t="e">
        <f t="shared" si="39"/>
        <v>#REF!</v>
      </c>
      <c r="CB44" s="54" t="e">
        <f t="shared" si="40"/>
        <v>#REF!</v>
      </c>
      <c r="CC44" s="54" t="e">
        <f t="shared" si="40"/>
        <v>#REF!</v>
      </c>
      <c r="CD44" s="54" t="e">
        <f t="shared" si="40"/>
        <v>#REF!</v>
      </c>
      <c r="CE44" s="54" t="e">
        <f t="shared" si="40"/>
        <v>#REF!</v>
      </c>
      <c r="CF44" s="54" t="e">
        <f t="shared" si="40"/>
        <v>#REF!</v>
      </c>
      <c r="CG44" s="54" t="e">
        <f t="shared" si="40"/>
        <v>#REF!</v>
      </c>
      <c r="CH44" s="54" t="e">
        <f t="shared" si="40"/>
        <v>#REF!</v>
      </c>
      <c r="CI44" s="54" t="e">
        <f t="shared" si="40"/>
        <v>#REF!</v>
      </c>
      <c r="CJ44" s="54" t="e">
        <f t="shared" si="40"/>
        <v>#REF!</v>
      </c>
      <c r="CK44" s="54"/>
      <c r="CL44" s="54"/>
      <c r="CM44" s="54"/>
      <c r="CN44" s="59">
        <v>2034</v>
      </c>
      <c r="CO44" s="69">
        <f>SUMPRODUCT('Avoided Costs and Load Shapes'!$N47:$R47,'Avoided Costs and Load Shapes'!$W$10:$AA$10)</f>
        <v>0.21831274806023671</v>
      </c>
      <c r="CP44" s="70">
        <f>SUMPRODUCT('Avoided Costs and Load Shapes'!$N47:$R47,'Avoided Costs and Load Shapes'!$W$46:$AA$46)</f>
        <v>0.17859216463762873</v>
      </c>
    </row>
    <row r="45" spans="1:94" ht="34.5" customHeight="1">
      <c r="A45" s="82" t="s">
        <v>210</v>
      </c>
      <c r="B45" s="82" t="s">
        <v>96</v>
      </c>
      <c r="C45" s="82"/>
      <c r="D45" s="82"/>
      <c r="E45" s="129" t="e">
        <f>#REF!</f>
        <v>#REF!</v>
      </c>
      <c r="F45" s="129" t="e">
        <f>#REF!</f>
        <v>#REF!</v>
      </c>
      <c r="G45" s="82" t="s">
        <v>112</v>
      </c>
      <c r="H45" s="126" t="e">
        <f>#REF!</f>
        <v>#REF!</v>
      </c>
      <c r="I45" s="84">
        <v>0.96</v>
      </c>
      <c r="J45" s="126" t="e">
        <f>#REF!</f>
        <v>#REF!</v>
      </c>
      <c r="K45" s="126" t="e">
        <f t="shared" si="29"/>
        <v>#REF!</v>
      </c>
      <c r="L45" s="73" t="e">
        <f t="shared" si="30"/>
        <v>#REF!</v>
      </c>
      <c r="M45" s="83" t="e">
        <f>#REF!</f>
        <v>#REF!</v>
      </c>
      <c r="N45" s="84" t="e">
        <f>#REF!</f>
        <v>#REF!</v>
      </c>
      <c r="O45" s="73" t="e">
        <f t="shared" si="31"/>
        <v>#REF!</v>
      </c>
      <c r="P45" s="74" t="e">
        <f t="shared" si="12"/>
        <v>#REF!</v>
      </c>
      <c r="Q45" s="84" t="e">
        <f t="shared" si="32"/>
        <v>#REF!</v>
      </c>
      <c r="R45" s="74" t="e">
        <f t="shared" si="33"/>
        <v>#REF!</v>
      </c>
      <c r="S45" s="82"/>
      <c r="T45" s="127" t="e">
        <f>#REF!</f>
        <v>#REF!</v>
      </c>
      <c r="U45" s="85" t="e">
        <f>#REF!</f>
        <v>#REF!</v>
      </c>
      <c r="V45" s="86">
        <v>2.1000000000000001E-2</v>
      </c>
      <c r="W45" s="82"/>
      <c r="X45" s="192" t="e">
        <f t="shared" si="13"/>
        <v>#REF!</v>
      </c>
      <c r="Y45" s="87" t="e">
        <f>(NPV($C$2,Summary!$AE45:$CK45))*((1+$C$2)^0.5)</f>
        <v>#REF!</v>
      </c>
      <c r="Z45" s="75" t="e">
        <f t="shared" si="34"/>
        <v>#REF!</v>
      </c>
      <c r="AA45" s="75" t="e">
        <f t="shared" si="15"/>
        <v>#REF!</v>
      </c>
      <c r="AB45" s="75" t="e">
        <f t="shared" si="16"/>
        <v>#REF!</v>
      </c>
      <c r="AC45" s="54"/>
      <c r="AD45" s="54" t="str">
        <f t="shared" si="35"/>
        <v/>
      </c>
      <c r="AE45" s="54" t="str">
        <f t="shared" si="35"/>
        <v/>
      </c>
      <c r="AF45" s="54" t="str">
        <f t="shared" si="35"/>
        <v/>
      </c>
      <c r="AG45" s="54" t="str">
        <f t="shared" si="35"/>
        <v/>
      </c>
      <c r="AH45" s="54" t="str">
        <f t="shared" si="35"/>
        <v/>
      </c>
      <c r="AI45" s="54" t="str">
        <f t="shared" si="35"/>
        <v/>
      </c>
      <c r="AJ45" s="54" t="str">
        <f t="shared" si="35"/>
        <v/>
      </c>
      <c r="AK45" s="54" t="str">
        <f t="shared" si="35"/>
        <v/>
      </c>
      <c r="AL45" s="54" t="str">
        <f t="shared" si="35"/>
        <v/>
      </c>
      <c r="AM45" s="54" t="str">
        <f t="shared" si="35"/>
        <v/>
      </c>
      <c r="AN45" s="54" t="e">
        <f t="shared" si="36"/>
        <v>#REF!</v>
      </c>
      <c r="AO45" s="54" t="e">
        <f t="shared" si="36"/>
        <v>#REF!</v>
      </c>
      <c r="AP45" s="54" t="e">
        <f t="shared" si="36"/>
        <v>#REF!</v>
      </c>
      <c r="AQ45" s="54" t="e">
        <f t="shared" si="36"/>
        <v>#REF!</v>
      </c>
      <c r="AR45" s="54" t="e">
        <f t="shared" si="36"/>
        <v>#REF!</v>
      </c>
      <c r="AS45" s="54" t="e">
        <f t="shared" si="36"/>
        <v>#REF!</v>
      </c>
      <c r="AT45" s="54" t="e">
        <f t="shared" si="36"/>
        <v>#REF!</v>
      </c>
      <c r="AU45" s="54" t="e">
        <f t="shared" si="36"/>
        <v>#REF!</v>
      </c>
      <c r="AV45" s="54" t="e">
        <f t="shared" si="36"/>
        <v>#REF!</v>
      </c>
      <c r="AW45" s="54" t="e">
        <f t="shared" si="36"/>
        <v>#REF!</v>
      </c>
      <c r="AX45" s="54" t="e">
        <f t="shared" si="37"/>
        <v>#REF!</v>
      </c>
      <c r="AY45" s="54" t="e">
        <f t="shared" si="37"/>
        <v>#REF!</v>
      </c>
      <c r="AZ45" s="54" t="e">
        <f t="shared" si="37"/>
        <v>#REF!</v>
      </c>
      <c r="BA45" s="54" t="e">
        <f t="shared" si="37"/>
        <v>#REF!</v>
      </c>
      <c r="BB45" s="54" t="e">
        <f t="shared" si="37"/>
        <v>#REF!</v>
      </c>
      <c r="BC45" s="54" t="e">
        <f t="shared" si="37"/>
        <v>#REF!</v>
      </c>
      <c r="BD45" s="54" t="e">
        <f t="shared" si="37"/>
        <v>#REF!</v>
      </c>
      <c r="BE45" s="54" t="e">
        <f t="shared" si="37"/>
        <v>#REF!</v>
      </c>
      <c r="BF45" s="54" t="e">
        <f t="shared" si="37"/>
        <v>#REF!</v>
      </c>
      <c r="BG45" s="54" t="e">
        <f t="shared" si="37"/>
        <v>#REF!</v>
      </c>
      <c r="BH45" s="54" t="e">
        <f t="shared" si="38"/>
        <v>#REF!</v>
      </c>
      <c r="BI45" s="54" t="e">
        <f t="shared" si="38"/>
        <v>#REF!</v>
      </c>
      <c r="BJ45" s="54" t="e">
        <f t="shared" si="38"/>
        <v>#REF!</v>
      </c>
      <c r="BK45" s="54" t="e">
        <f t="shared" si="38"/>
        <v>#REF!</v>
      </c>
      <c r="BL45" s="54" t="e">
        <f t="shared" si="38"/>
        <v>#REF!</v>
      </c>
      <c r="BM45" s="54" t="e">
        <f t="shared" si="38"/>
        <v>#REF!</v>
      </c>
      <c r="BN45" s="54" t="e">
        <f t="shared" si="38"/>
        <v>#REF!</v>
      </c>
      <c r="BO45" s="54" t="e">
        <f t="shared" si="38"/>
        <v>#REF!</v>
      </c>
      <c r="BP45" s="54" t="e">
        <f t="shared" si="38"/>
        <v>#REF!</v>
      </c>
      <c r="BQ45" s="54" t="e">
        <f t="shared" si="38"/>
        <v>#REF!</v>
      </c>
      <c r="BR45" s="54" t="e">
        <f t="shared" si="39"/>
        <v>#REF!</v>
      </c>
      <c r="BS45" s="54" t="e">
        <f t="shared" si="39"/>
        <v>#REF!</v>
      </c>
      <c r="BT45" s="54" t="e">
        <f t="shared" si="39"/>
        <v>#REF!</v>
      </c>
      <c r="BU45" s="54" t="e">
        <f t="shared" si="39"/>
        <v>#REF!</v>
      </c>
      <c r="BV45" s="54" t="e">
        <f t="shared" si="39"/>
        <v>#REF!</v>
      </c>
      <c r="BW45" s="54" t="e">
        <f t="shared" si="39"/>
        <v>#REF!</v>
      </c>
      <c r="BX45" s="54" t="e">
        <f t="shared" si="39"/>
        <v>#REF!</v>
      </c>
      <c r="BY45" s="54" t="e">
        <f t="shared" si="39"/>
        <v>#REF!</v>
      </c>
      <c r="BZ45" s="54" t="e">
        <f t="shared" si="39"/>
        <v>#REF!</v>
      </c>
      <c r="CA45" s="54" t="e">
        <f t="shared" si="39"/>
        <v>#REF!</v>
      </c>
      <c r="CB45" s="54" t="e">
        <f t="shared" si="40"/>
        <v>#REF!</v>
      </c>
      <c r="CC45" s="54" t="e">
        <f t="shared" si="40"/>
        <v>#REF!</v>
      </c>
      <c r="CD45" s="54" t="e">
        <f t="shared" si="40"/>
        <v>#REF!</v>
      </c>
      <c r="CE45" s="54" t="e">
        <f t="shared" si="40"/>
        <v>#REF!</v>
      </c>
      <c r="CF45" s="54" t="e">
        <f t="shared" si="40"/>
        <v>#REF!</v>
      </c>
      <c r="CG45" s="54" t="e">
        <f t="shared" si="40"/>
        <v>#REF!</v>
      </c>
      <c r="CH45" s="54" t="e">
        <f t="shared" si="40"/>
        <v>#REF!</v>
      </c>
      <c r="CI45" s="54" t="e">
        <f t="shared" si="40"/>
        <v>#REF!</v>
      </c>
      <c r="CJ45" s="54" t="e">
        <f t="shared" si="40"/>
        <v>#REF!</v>
      </c>
      <c r="CK45" s="54"/>
      <c r="CL45" s="54"/>
      <c r="CM45" s="54"/>
      <c r="CN45" s="59">
        <v>2035</v>
      </c>
      <c r="CO45" s="69">
        <f>SUMPRODUCT('Avoided Costs and Load Shapes'!$N48:$R48,'Avoided Costs and Load Shapes'!$W$10:$AA$10)</f>
        <v>0.22404558308838021</v>
      </c>
      <c r="CP45" s="70">
        <f>SUMPRODUCT('Avoided Costs and Load Shapes'!$N48:$R48,'Avoided Costs and Load Shapes'!$W$46:$AA$46)</f>
        <v>0.1839499295767576</v>
      </c>
    </row>
    <row r="46" spans="1:94" ht="34.5" customHeight="1">
      <c r="A46" s="82" t="s">
        <v>211</v>
      </c>
      <c r="B46" s="82" t="s">
        <v>96</v>
      </c>
      <c r="C46" s="82"/>
      <c r="D46" s="82"/>
      <c r="E46" s="129" t="e">
        <f>#REF!</f>
        <v>#REF!</v>
      </c>
      <c r="F46" s="129" t="e">
        <f>#REF!</f>
        <v>#REF!</v>
      </c>
      <c r="G46" s="82" t="s">
        <v>112</v>
      </c>
      <c r="H46" s="126" t="e">
        <f>#REF!</f>
        <v>#REF!</v>
      </c>
      <c r="I46" s="84">
        <v>0.96</v>
      </c>
      <c r="J46" s="126" t="e">
        <f>#REF!</f>
        <v>#REF!</v>
      </c>
      <c r="K46" s="126" t="e">
        <f t="shared" si="29"/>
        <v>#REF!</v>
      </c>
      <c r="L46" s="73" t="e">
        <f t="shared" si="30"/>
        <v>#REF!</v>
      </c>
      <c r="M46" s="83" t="e">
        <f>#REF!</f>
        <v>#REF!</v>
      </c>
      <c r="N46" s="84" t="e">
        <f>#REF!</f>
        <v>#REF!</v>
      </c>
      <c r="O46" s="73" t="e">
        <f t="shared" si="31"/>
        <v>#REF!</v>
      </c>
      <c r="P46" s="74" t="e">
        <f t="shared" si="12"/>
        <v>#REF!</v>
      </c>
      <c r="Q46" s="84" t="e">
        <f t="shared" si="32"/>
        <v>#REF!</v>
      </c>
      <c r="R46" s="74" t="e">
        <f t="shared" si="33"/>
        <v>#REF!</v>
      </c>
      <c r="S46" s="82"/>
      <c r="T46" s="127" t="e">
        <f>#REF!</f>
        <v>#REF!</v>
      </c>
      <c r="U46" s="85" t="e">
        <f>#REF!</f>
        <v>#REF!</v>
      </c>
      <c r="V46" s="86">
        <v>2.1000000000000001E-2</v>
      </c>
      <c r="W46" s="82"/>
      <c r="X46" s="192" t="e">
        <f t="shared" si="13"/>
        <v>#REF!</v>
      </c>
      <c r="Y46" s="87" t="e">
        <f>(NPV($C$2,Summary!$AE46:$CK46))*((1+$C$2)^0.5)</f>
        <v>#REF!</v>
      </c>
      <c r="Z46" s="75" t="e">
        <f t="shared" si="34"/>
        <v>#REF!</v>
      </c>
      <c r="AA46" s="75" t="e">
        <f t="shared" si="15"/>
        <v>#REF!</v>
      </c>
      <c r="AB46" s="75" t="e">
        <f t="shared" si="16"/>
        <v>#REF!</v>
      </c>
      <c r="AC46" s="54"/>
      <c r="AD46" s="54" t="str">
        <f t="shared" si="35"/>
        <v/>
      </c>
      <c r="AE46" s="54" t="str">
        <f t="shared" si="35"/>
        <v/>
      </c>
      <c r="AF46" s="54" t="str">
        <f t="shared" si="35"/>
        <v/>
      </c>
      <c r="AG46" s="54" t="str">
        <f t="shared" si="35"/>
        <v/>
      </c>
      <c r="AH46" s="54" t="str">
        <f t="shared" si="35"/>
        <v/>
      </c>
      <c r="AI46" s="54" t="str">
        <f t="shared" si="35"/>
        <v/>
      </c>
      <c r="AJ46" s="54" t="str">
        <f t="shared" si="35"/>
        <v/>
      </c>
      <c r="AK46" s="54" t="str">
        <f t="shared" si="35"/>
        <v/>
      </c>
      <c r="AL46" s="54" t="str">
        <f t="shared" si="35"/>
        <v/>
      </c>
      <c r="AM46" s="54" t="str">
        <f t="shared" si="35"/>
        <v/>
      </c>
      <c r="AN46" s="54" t="e">
        <f t="shared" si="36"/>
        <v>#REF!</v>
      </c>
      <c r="AO46" s="54" t="e">
        <f t="shared" si="36"/>
        <v>#REF!</v>
      </c>
      <c r="AP46" s="54" t="e">
        <f t="shared" si="36"/>
        <v>#REF!</v>
      </c>
      <c r="AQ46" s="54" t="e">
        <f t="shared" si="36"/>
        <v>#REF!</v>
      </c>
      <c r="AR46" s="54" t="e">
        <f t="shared" si="36"/>
        <v>#REF!</v>
      </c>
      <c r="AS46" s="54" t="e">
        <f t="shared" si="36"/>
        <v>#REF!</v>
      </c>
      <c r="AT46" s="54" t="e">
        <f t="shared" si="36"/>
        <v>#REF!</v>
      </c>
      <c r="AU46" s="54" t="e">
        <f t="shared" si="36"/>
        <v>#REF!</v>
      </c>
      <c r="AV46" s="54" t="e">
        <f t="shared" si="36"/>
        <v>#REF!</v>
      </c>
      <c r="AW46" s="54" t="e">
        <f t="shared" si="36"/>
        <v>#REF!</v>
      </c>
      <c r="AX46" s="54" t="e">
        <f t="shared" si="37"/>
        <v>#REF!</v>
      </c>
      <c r="AY46" s="54" t="e">
        <f t="shared" si="37"/>
        <v>#REF!</v>
      </c>
      <c r="AZ46" s="54" t="e">
        <f t="shared" si="37"/>
        <v>#REF!</v>
      </c>
      <c r="BA46" s="54" t="e">
        <f t="shared" si="37"/>
        <v>#REF!</v>
      </c>
      <c r="BB46" s="54" t="e">
        <f t="shared" si="37"/>
        <v>#REF!</v>
      </c>
      <c r="BC46" s="54" t="e">
        <f t="shared" si="37"/>
        <v>#REF!</v>
      </c>
      <c r="BD46" s="54" t="e">
        <f t="shared" si="37"/>
        <v>#REF!</v>
      </c>
      <c r="BE46" s="54" t="e">
        <f t="shared" si="37"/>
        <v>#REF!</v>
      </c>
      <c r="BF46" s="54" t="e">
        <f t="shared" si="37"/>
        <v>#REF!</v>
      </c>
      <c r="BG46" s="54" t="e">
        <f t="shared" si="37"/>
        <v>#REF!</v>
      </c>
      <c r="BH46" s="54" t="e">
        <f t="shared" si="38"/>
        <v>#REF!</v>
      </c>
      <c r="BI46" s="54" t="e">
        <f t="shared" si="38"/>
        <v>#REF!</v>
      </c>
      <c r="BJ46" s="54" t="e">
        <f t="shared" si="38"/>
        <v>#REF!</v>
      </c>
      <c r="BK46" s="54" t="e">
        <f t="shared" si="38"/>
        <v>#REF!</v>
      </c>
      <c r="BL46" s="54" t="e">
        <f t="shared" si="38"/>
        <v>#REF!</v>
      </c>
      <c r="BM46" s="54" t="e">
        <f t="shared" si="38"/>
        <v>#REF!</v>
      </c>
      <c r="BN46" s="54" t="e">
        <f t="shared" si="38"/>
        <v>#REF!</v>
      </c>
      <c r="BO46" s="54" t="e">
        <f t="shared" si="38"/>
        <v>#REF!</v>
      </c>
      <c r="BP46" s="54" t="e">
        <f t="shared" si="38"/>
        <v>#REF!</v>
      </c>
      <c r="BQ46" s="54" t="e">
        <f t="shared" si="38"/>
        <v>#REF!</v>
      </c>
      <c r="BR46" s="54" t="e">
        <f t="shared" si="39"/>
        <v>#REF!</v>
      </c>
      <c r="BS46" s="54" t="e">
        <f t="shared" si="39"/>
        <v>#REF!</v>
      </c>
      <c r="BT46" s="54" t="e">
        <f t="shared" si="39"/>
        <v>#REF!</v>
      </c>
      <c r="BU46" s="54" t="e">
        <f t="shared" si="39"/>
        <v>#REF!</v>
      </c>
      <c r="BV46" s="54" t="e">
        <f t="shared" si="39"/>
        <v>#REF!</v>
      </c>
      <c r="BW46" s="54" t="e">
        <f t="shared" si="39"/>
        <v>#REF!</v>
      </c>
      <c r="BX46" s="54" t="e">
        <f t="shared" si="39"/>
        <v>#REF!</v>
      </c>
      <c r="BY46" s="54" t="e">
        <f t="shared" si="39"/>
        <v>#REF!</v>
      </c>
      <c r="BZ46" s="54" t="e">
        <f t="shared" si="39"/>
        <v>#REF!</v>
      </c>
      <c r="CA46" s="54" t="e">
        <f t="shared" si="39"/>
        <v>#REF!</v>
      </c>
      <c r="CB46" s="54" t="e">
        <f t="shared" si="40"/>
        <v>#REF!</v>
      </c>
      <c r="CC46" s="54" t="e">
        <f t="shared" si="40"/>
        <v>#REF!</v>
      </c>
      <c r="CD46" s="54" t="e">
        <f t="shared" si="40"/>
        <v>#REF!</v>
      </c>
      <c r="CE46" s="54" t="e">
        <f t="shared" si="40"/>
        <v>#REF!</v>
      </c>
      <c r="CF46" s="54" t="e">
        <f t="shared" si="40"/>
        <v>#REF!</v>
      </c>
      <c r="CG46" s="54" t="e">
        <f t="shared" si="40"/>
        <v>#REF!</v>
      </c>
      <c r="CH46" s="54" t="e">
        <f t="shared" si="40"/>
        <v>#REF!</v>
      </c>
      <c r="CI46" s="54" t="e">
        <f t="shared" si="40"/>
        <v>#REF!</v>
      </c>
      <c r="CJ46" s="54" t="e">
        <f t="shared" si="40"/>
        <v>#REF!</v>
      </c>
      <c r="CK46" s="54"/>
      <c r="CL46" s="54"/>
      <c r="CM46" s="54"/>
      <c r="CN46" s="59">
        <v>2036</v>
      </c>
      <c r="CO46" s="69">
        <f>SUMPRODUCT('Avoided Costs and Load Shapes'!$N49:$R49,'Avoided Costs and Load Shapes'!$W$10:$AA$10)</f>
        <v>0.22995246566748823</v>
      </c>
      <c r="CP46" s="70">
        <f>SUMPRODUCT('Avoided Costs and Load Shapes'!$N49:$R49,'Avoided Costs and Load Shapes'!$W$46:$AA$46)</f>
        <v>0.18946842746406034</v>
      </c>
    </row>
    <row r="47" spans="1:94" ht="34.5" customHeight="1">
      <c r="A47" s="82" t="s">
        <v>212</v>
      </c>
      <c r="B47" s="82" t="s">
        <v>96</v>
      </c>
      <c r="C47" s="82"/>
      <c r="D47" s="82"/>
      <c r="E47" s="129" t="e">
        <f>#REF!</f>
        <v>#REF!</v>
      </c>
      <c r="F47" s="129" t="e">
        <f>#REF!</f>
        <v>#REF!</v>
      </c>
      <c r="G47" s="82" t="s">
        <v>112</v>
      </c>
      <c r="H47" s="126" t="e">
        <f>#REF!</f>
        <v>#REF!</v>
      </c>
      <c r="I47" s="84">
        <v>0.96</v>
      </c>
      <c r="J47" s="126" t="e">
        <f>#REF!</f>
        <v>#REF!</v>
      </c>
      <c r="K47" s="126" t="e">
        <f t="shared" si="29"/>
        <v>#REF!</v>
      </c>
      <c r="L47" s="73" t="e">
        <f t="shared" si="30"/>
        <v>#REF!</v>
      </c>
      <c r="M47" s="83" t="e">
        <f>#REF!</f>
        <v>#REF!</v>
      </c>
      <c r="N47" s="84" t="e">
        <f>#REF!</f>
        <v>#REF!</v>
      </c>
      <c r="O47" s="73" t="e">
        <f t="shared" si="31"/>
        <v>#REF!</v>
      </c>
      <c r="P47" s="74" t="e">
        <f t="shared" si="12"/>
        <v>#REF!</v>
      </c>
      <c r="Q47" s="84" t="e">
        <f t="shared" si="32"/>
        <v>#REF!</v>
      </c>
      <c r="R47" s="74" t="e">
        <f t="shared" si="33"/>
        <v>#REF!</v>
      </c>
      <c r="S47" s="82"/>
      <c r="T47" s="127" t="e">
        <f>#REF!</f>
        <v>#REF!</v>
      </c>
      <c r="U47" s="85" t="e">
        <f>#REF!</f>
        <v>#REF!</v>
      </c>
      <c r="V47" s="86">
        <v>2.1000000000000001E-2</v>
      </c>
      <c r="W47" s="82"/>
      <c r="X47" s="192" t="e">
        <f t="shared" si="13"/>
        <v>#REF!</v>
      </c>
      <c r="Y47" s="87" t="e">
        <f>(NPV($C$2,Summary!$AE47:$CK47))*((1+$C$2)^0.5)</f>
        <v>#REF!</v>
      </c>
      <c r="Z47" s="75" t="e">
        <f t="shared" si="34"/>
        <v>#REF!</v>
      </c>
      <c r="AA47" s="75" t="e">
        <f t="shared" si="15"/>
        <v>#REF!</v>
      </c>
      <c r="AB47" s="75" t="e">
        <f t="shared" si="16"/>
        <v>#REF!</v>
      </c>
      <c r="AC47" s="54"/>
      <c r="AD47" s="54" t="str">
        <f t="shared" si="35"/>
        <v/>
      </c>
      <c r="AE47" s="54" t="str">
        <f t="shared" si="35"/>
        <v/>
      </c>
      <c r="AF47" s="54" t="str">
        <f t="shared" si="35"/>
        <v/>
      </c>
      <c r="AG47" s="54" t="str">
        <f t="shared" si="35"/>
        <v/>
      </c>
      <c r="AH47" s="54" t="str">
        <f t="shared" si="35"/>
        <v/>
      </c>
      <c r="AI47" s="54" t="str">
        <f t="shared" si="35"/>
        <v/>
      </c>
      <c r="AJ47" s="54" t="str">
        <f t="shared" si="35"/>
        <v/>
      </c>
      <c r="AK47" s="54" t="str">
        <f t="shared" si="35"/>
        <v/>
      </c>
      <c r="AL47" s="54" t="str">
        <f t="shared" si="35"/>
        <v/>
      </c>
      <c r="AM47" s="54" t="str">
        <f t="shared" si="35"/>
        <v/>
      </c>
      <c r="AN47" s="54" t="e">
        <f t="shared" si="36"/>
        <v>#REF!</v>
      </c>
      <c r="AO47" s="54" t="e">
        <f t="shared" si="36"/>
        <v>#REF!</v>
      </c>
      <c r="AP47" s="54" t="e">
        <f t="shared" si="36"/>
        <v>#REF!</v>
      </c>
      <c r="AQ47" s="54" t="e">
        <f t="shared" si="36"/>
        <v>#REF!</v>
      </c>
      <c r="AR47" s="54" t="e">
        <f t="shared" si="36"/>
        <v>#REF!</v>
      </c>
      <c r="AS47" s="54" t="e">
        <f t="shared" si="36"/>
        <v>#REF!</v>
      </c>
      <c r="AT47" s="54" t="e">
        <f t="shared" si="36"/>
        <v>#REF!</v>
      </c>
      <c r="AU47" s="54" t="e">
        <f t="shared" si="36"/>
        <v>#REF!</v>
      </c>
      <c r="AV47" s="54" t="e">
        <f t="shared" si="36"/>
        <v>#REF!</v>
      </c>
      <c r="AW47" s="54" t="e">
        <f t="shared" si="36"/>
        <v>#REF!</v>
      </c>
      <c r="AX47" s="54" t="e">
        <f t="shared" si="37"/>
        <v>#REF!</v>
      </c>
      <c r="AY47" s="54" t="e">
        <f t="shared" si="37"/>
        <v>#REF!</v>
      </c>
      <c r="AZ47" s="54" t="e">
        <f t="shared" si="37"/>
        <v>#REF!</v>
      </c>
      <c r="BA47" s="54" t="e">
        <f t="shared" si="37"/>
        <v>#REF!</v>
      </c>
      <c r="BB47" s="54" t="e">
        <f t="shared" si="37"/>
        <v>#REF!</v>
      </c>
      <c r="BC47" s="54" t="e">
        <f t="shared" si="37"/>
        <v>#REF!</v>
      </c>
      <c r="BD47" s="54" t="e">
        <f t="shared" si="37"/>
        <v>#REF!</v>
      </c>
      <c r="BE47" s="54" t="e">
        <f t="shared" si="37"/>
        <v>#REF!</v>
      </c>
      <c r="BF47" s="54" t="e">
        <f t="shared" si="37"/>
        <v>#REF!</v>
      </c>
      <c r="BG47" s="54" t="e">
        <f t="shared" si="37"/>
        <v>#REF!</v>
      </c>
      <c r="BH47" s="54" t="e">
        <f t="shared" si="38"/>
        <v>#REF!</v>
      </c>
      <c r="BI47" s="54" t="e">
        <f t="shared" si="38"/>
        <v>#REF!</v>
      </c>
      <c r="BJ47" s="54" t="e">
        <f t="shared" si="38"/>
        <v>#REF!</v>
      </c>
      <c r="BK47" s="54" t="e">
        <f t="shared" si="38"/>
        <v>#REF!</v>
      </c>
      <c r="BL47" s="54" t="e">
        <f t="shared" si="38"/>
        <v>#REF!</v>
      </c>
      <c r="BM47" s="54" t="e">
        <f t="shared" si="38"/>
        <v>#REF!</v>
      </c>
      <c r="BN47" s="54" t="e">
        <f t="shared" si="38"/>
        <v>#REF!</v>
      </c>
      <c r="BO47" s="54" t="e">
        <f t="shared" si="38"/>
        <v>#REF!</v>
      </c>
      <c r="BP47" s="54" t="e">
        <f t="shared" si="38"/>
        <v>#REF!</v>
      </c>
      <c r="BQ47" s="54" t="e">
        <f t="shared" si="38"/>
        <v>#REF!</v>
      </c>
      <c r="BR47" s="54" t="e">
        <f t="shared" si="39"/>
        <v>#REF!</v>
      </c>
      <c r="BS47" s="54" t="e">
        <f t="shared" si="39"/>
        <v>#REF!</v>
      </c>
      <c r="BT47" s="54" t="e">
        <f t="shared" si="39"/>
        <v>#REF!</v>
      </c>
      <c r="BU47" s="54" t="e">
        <f t="shared" si="39"/>
        <v>#REF!</v>
      </c>
      <c r="BV47" s="54" t="e">
        <f t="shared" si="39"/>
        <v>#REF!</v>
      </c>
      <c r="BW47" s="54" t="e">
        <f t="shared" si="39"/>
        <v>#REF!</v>
      </c>
      <c r="BX47" s="54" t="e">
        <f t="shared" si="39"/>
        <v>#REF!</v>
      </c>
      <c r="BY47" s="54" t="e">
        <f t="shared" si="39"/>
        <v>#REF!</v>
      </c>
      <c r="BZ47" s="54" t="e">
        <f t="shared" si="39"/>
        <v>#REF!</v>
      </c>
      <c r="CA47" s="54" t="e">
        <f t="shared" si="39"/>
        <v>#REF!</v>
      </c>
      <c r="CB47" s="54" t="e">
        <f t="shared" si="40"/>
        <v>#REF!</v>
      </c>
      <c r="CC47" s="54" t="e">
        <f t="shared" si="40"/>
        <v>#REF!</v>
      </c>
      <c r="CD47" s="54" t="e">
        <f t="shared" si="40"/>
        <v>#REF!</v>
      </c>
      <c r="CE47" s="54" t="e">
        <f t="shared" si="40"/>
        <v>#REF!</v>
      </c>
      <c r="CF47" s="54" t="e">
        <f t="shared" si="40"/>
        <v>#REF!</v>
      </c>
      <c r="CG47" s="54" t="e">
        <f t="shared" si="40"/>
        <v>#REF!</v>
      </c>
      <c r="CH47" s="54" t="e">
        <f t="shared" si="40"/>
        <v>#REF!</v>
      </c>
      <c r="CI47" s="54" t="e">
        <f t="shared" si="40"/>
        <v>#REF!</v>
      </c>
      <c r="CJ47" s="54" t="e">
        <f t="shared" si="40"/>
        <v>#REF!</v>
      </c>
      <c r="CK47" s="54"/>
      <c r="CL47" s="54"/>
      <c r="CM47" s="54"/>
      <c r="CN47" s="59">
        <v>2037</v>
      </c>
      <c r="CO47" s="69">
        <f>SUMPRODUCT('Avoided Costs and Load Shapes'!$N50:$R50,'Avoided Costs and Load Shapes'!$W$10:$AA$10)</f>
        <v>0.23603881250322031</v>
      </c>
      <c r="CP47" s="70">
        <f>SUMPRODUCT('Avoided Costs and Load Shapes'!$N50:$R50,'Avoided Costs and Load Shapes'!$W$46:$AA$46)</f>
        <v>0.19515248028798216</v>
      </c>
    </row>
    <row r="48" spans="1:94" ht="34.5" customHeight="1">
      <c r="A48" s="82" t="s">
        <v>213</v>
      </c>
      <c r="B48" s="82" t="s">
        <v>96</v>
      </c>
      <c r="C48" s="82"/>
      <c r="D48" s="82"/>
      <c r="E48" s="129" t="e">
        <f>#REF!</f>
        <v>#REF!</v>
      </c>
      <c r="F48" s="129" t="e">
        <f>#REF!</f>
        <v>#REF!</v>
      </c>
      <c r="G48" s="82" t="s">
        <v>112</v>
      </c>
      <c r="H48" s="126" t="e">
        <f>#REF!</f>
        <v>#REF!</v>
      </c>
      <c r="I48" s="84">
        <v>0.96</v>
      </c>
      <c r="J48" s="126" t="e">
        <f>#REF!</f>
        <v>#REF!</v>
      </c>
      <c r="K48" s="126" t="e">
        <f t="shared" si="29"/>
        <v>#REF!</v>
      </c>
      <c r="L48" s="73" t="e">
        <f t="shared" si="30"/>
        <v>#REF!</v>
      </c>
      <c r="M48" s="83" t="e">
        <f>#REF!</f>
        <v>#REF!</v>
      </c>
      <c r="N48" s="84" t="e">
        <f>#REF!</f>
        <v>#REF!</v>
      </c>
      <c r="O48" s="73" t="e">
        <f t="shared" si="31"/>
        <v>#REF!</v>
      </c>
      <c r="P48" s="74" t="e">
        <f t="shared" si="12"/>
        <v>#REF!</v>
      </c>
      <c r="Q48" s="84" t="e">
        <f t="shared" si="32"/>
        <v>#REF!</v>
      </c>
      <c r="R48" s="74" t="e">
        <f t="shared" si="33"/>
        <v>#REF!</v>
      </c>
      <c r="S48" s="82"/>
      <c r="T48" s="127" t="e">
        <f>#REF!</f>
        <v>#REF!</v>
      </c>
      <c r="U48" s="85" t="e">
        <f>#REF!</f>
        <v>#REF!</v>
      </c>
      <c r="V48" s="86">
        <v>2.1000000000000001E-2</v>
      </c>
      <c r="W48" s="82"/>
      <c r="X48" s="192" t="e">
        <f t="shared" si="13"/>
        <v>#REF!</v>
      </c>
      <c r="Y48" s="87" t="e">
        <f>(NPV($C$2,Summary!$AE48:$CK48))*((1+$C$2)^0.5)</f>
        <v>#REF!</v>
      </c>
      <c r="Z48" s="75" t="e">
        <f t="shared" si="34"/>
        <v>#REF!</v>
      </c>
      <c r="AA48" s="75" t="e">
        <f t="shared" si="15"/>
        <v>#REF!</v>
      </c>
      <c r="AB48" s="75" t="e">
        <f t="shared" si="16"/>
        <v>#REF!</v>
      </c>
      <c r="AC48" s="54"/>
      <c r="AD48" s="54" t="str">
        <f t="shared" si="35"/>
        <v/>
      </c>
      <c r="AE48" s="54" t="str">
        <f t="shared" si="35"/>
        <v/>
      </c>
      <c r="AF48" s="54" t="str">
        <f t="shared" si="35"/>
        <v/>
      </c>
      <c r="AG48" s="54" t="str">
        <f t="shared" si="35"/>
        <v/>
      </c>
      <c r="AH48" s="54" t="str">
        <f t="shared" si="35"/>
        <v/>
      </c>
      <c r="AI48" s="54" t="str">
        <f t="shared" si="35"/>
        <v/>
      </c>
      <c r="AJ48" s="54" t="str">
        <f t="shared" si="35"/>
        <v/>
      </c>
      <c r="AK48" s="54" t="str">
        <f t="shared" si="35"/>
        <v/>
      </c>
      <c r="AL48" s="54" t="str">
        <f t="shared" si="35"/>
        <v/>
      </c>
      <c r="AM48" s="54" t="str">
        <f t="shared" si="35"/>
        <v/>
      </c>
      <c r="AN48" s="54" t="e">
        <f t="shared" si="36"/>
        <v>#REF!</v>
      </c>
      <c r="AO48" s="54" t="e">
        <f t="shared" si="36"/>
        <v>#REF!</v>
      </c>
      <c r="AP48" s="54" t="e">
        <f t="shared" si="36"/>
        <v>#REF!</v>
      </c>
      <c r="AQ48" s="54" t="e">
        <f t="shared" si="36"/>
        <v>#REF!</v>
      </c>
      <c r="AR48" s="54" t="e">
        <f t="shared" si="36"/>
        <v>#REF!</v>
      </c>
      <c r="AS48" s="54" t="e">
        <f t="shared" si="36"/>
        <v>#REF!</v>
      </c>
      <c r="AT48" s="54" t="e">
        <f t="shared" si="36"/>
        <v>#REF!</v>
      </c>
      <c r="AU48" s="54" t="e">
        <f t="shared" si="36"/>
        <v>#REF!</v>
      </c>
      <c r="AV48" s="54" t="e">
        <f t="shared" si="36"/>
        <v>#REF!</v>
      </c>
      <c r="AW48" s="54" t="e">
        <f t="shared" si="36"/>
        <v>#REF!</v>
      </c>
      <c r="AX48" s="54" t="e">
        <f t="shared" si="37"/>
        <v>#REF!</v>
      </c>
      <c r="AY48" s="54" t="e">
        <f t="shared" si="37"/>
        <v>#REF!</v>
      </c>
      <c r="AZ48" s="54" t="e">
        <f t="shared" si="37"/>
        <v>#REF!</v>
      </c>
      <c r="BA48" s="54" t="e">
        <f t="shared" si="37"/>
        <v>#REF!</v>
      </c>
      <c r="BB48" s="54" t="e">
        <f t="shared" si="37"/>
        <v>#REF!</v>
      </c>
      <c r="BC48" s="54" t="e">
        <f t="shared" si="37"/>
        <v>#REF!</v>
      </c>
      <c r="BD48" s="54" t="e">
        <f t="shared" si="37"/>
        <v>#REF!</v>
      </c>
      <c r="BE48" s="54" t="e">
        <f t="shared" si="37"/>
        <v>#REF!</v>
      </c>
      <c r="BF48" s="54" t="e">
        <f t="shared" si="37"/>
        <v>#REF!</v>
      </c>
      <c r="BG48" s="54" t="e">
        <f t="shared" si="37"/>
        <v>#REF!</v>
      </c>
      <c r="BH48" s="54" t="e">
        <f t="shared" si="38"/>
        <v>#REF!</v>
      </c>
      <c r="BI48" s="54" t="e">
        <f t="shared" si="38"/>
        <v>#REF!</v>
      </c>
      <c r="BJ48" s="54" t="e">
        <f t="shared" si="38"/>
        <v>#REF!</v>
      </c>
      <c r="BK48" s="54" t="e">
        <f t="shared" si="38"/>
        <v>#REF!</v>
      </c>
      <c r="BL48" s="54" t="e">
        <f t="shared" si="38"/>
        <v>#REF!</v>
      </c>
      <c r="BM48" s="54" t="e">
        <f t="shared" si="38"/>
        <v>#REF!</v>
      </c>
      <c r="BN48" s="54" t="e">
        <f t="shared" si="38"/>
        <v>#REF!</v>
      </c>
      <c r="BO48" s="54" t="e">
        <f t="shared" si="38"/>
        <v>#REF!</v>
      </c>
      <c r="BP48" s="54" t="e">
        <f t="shared" si="38"/>
        <v>#REF!</v>
      </c>
      <c r="BQ48" s="54" t="e">
        <f t="shared" si="38"/>
        <v>#REF!</v>
      </c>
      <c r="BR48" s="54" t="e">
        <f t="shared" si="39"/>
        <v>#REF!</v>
      </c>
      <c r="BS48" s="54" t="e">
        <f t="shared" si="39"/>
        <v>#REF!</v>
      </c>
      <c r="BT48" s="54" t="e">
        <f t="shared" si="39"/>
        <v>#REF!</v>
      </c>
      <c r="BU48" s="54" t="e">
        <f t="shared" si="39"/>
        <v>#REF!</v>
      </c>
      <c r="BV48" s="54" t="e">
        <f t="shared" si="39"/>
        <v>#REF!</v>
      </c>
      <c r="BW48" s="54" t="e">
        <f t="shared" si="39"/>
        <v>#REF!</v>
      </c>
      <c r="BX48" s="54" t="e">
        <f t="shared" si="39"/>
        <v>#REF!</v>
      </c>
      <c r="BY48" s="54" t="e">
        <f t="shared" si="39"/>
        <v>#REF!</v>
      </c>
      <c r="BZ48" s="54" t="e">
        <f t="shared" si="39"/>
        <v>#REF!</v>
      </c>
      <c r="CA48" s="54" t="e">
        <f t="shared" si="39"/>
        <v>#REF!</v>
      </c>
      <c r="CB48" s="54" t="e">
        <f t="shared" si="40"/>
        <v>#REF!</v>
      </c>
      <c r="CC48" s="54" t="e">
        <f t="shared" si="40"/>
        <v>#REF!</v>
      </c>
      <c r="CD48" s="54" t="e">
        <f t="shared" si="40"/>
        <v>#REF!</v>
      </c>
      <c r="CE48" s="54" t="e">
        <f t="shared" si="40"/>
        <v>#REF!</v>
      </c>
      <c r="CF48" s="54" t="e">
        <f t="shared" si="40"/>
        <v>#REF!</v>
      </c>
      <c r="CG48" s="54" t="e">
        <f t="shared" si="40"/>
        <v>#REF!</v>
      </c>
      <c r="CH48" s="54" t="e">
        <f t="shared" si="40"/>
        <v>#REF!</v>
      </c>
      <c r="CI48" s="54" t="e">
        <f t="shared" si="40"/>
        <v>#REF!</v>
      </c>
      <c r="CJ48" s="54" t="e">
        <f t="shared" si="40"/>
        <v>#REF!</v>
      </c>
      <c r="CK48" s="54"/>
      <c r="CL48" s="54"/>
      <c r="CM48" s="54"/>
      <c r="CN48" s="59">
        <v>2038</v>
      </c>
      <c r="CO48" s="69">
        <f>SUMPRODUCT('Avoided Costs and Load Shapes'!$N51:$R51,'Avoided Costs and Load Shapes'!$W$10:$AA$10)</f>
        <v>0.24231021311928694</v>
      </c>
      <c r="CP48" s="70">
        <f>SUMPRODUCT('Avoided Costs and Load Shapes'!$N51:$R51,'Avoided Costs and Load Shapes'!$W$46:$AA$46)</f>
        <v>0.20100705469662164</v>
      </c>
    </row>
    <row r="49" spans="1:94" ht="34.5" customHeight="1">
      <c r="A49" s="82" t="s">
        <v>214</v>
      </c>
      <c r="B49" s="82" t="s">
        <v>96</v>
      </c>
      <c r="C49" s="82"/>
      <c r="D49" s="82"/>
      <c r="E49" s="129" t="e">
        <f>#REF!</f>
        <v>#REF!</v>
      </c>
      <c r="F49" s="129" t="e">
        <f>#REF!</f>
        <v>#REF!</v>
      </c>
      <c r="G49" s="82" t="s">
        <v>112</v>
      </c>
      <c r="H49" s="126" t="e">
        <f>#REF!</f>
        <v>#REF!</v>
      </c>
      <c r="I49" s="84">
        <v>0.96</v>
      </c>
      <c r="J49" s="126" t="e">
        <f>#REF!</f>
        <v>#REF!</v>
      </c>
      <c r="K49" s="126" t="e">
        <f t="shared" si="29"/>
        <v>#REF!</v>
      </c>
      <c r="L49" s="73" t="e">
        <f t="shared" si="30"/>
        <v>#REF!</v>
      </c>
      <c r="M49" s="83" t="e">
        <f>#REF!</f>
        <v>#REF!</v>
      </c>
      <c r="N49" s="84" t="e">
        <f>#REF!</f>
        <v>#REF!</v>
      </c>
      <c r="O49" s="73" t="e">
        <f t="shared" si="31"/>
        <v>#REF!</v>
      </c>
      <c r="P49" s="74" t="e">
        <f t="shared" si="12"/>
        <v>#REF!</v>
      </c>
      <c r="Q49" s="84" t="e">
        <f t="shared" si="32"/>
        <v>#REF!</v>
      </c>
      <c r="R49" s="74" t="e">
        <f t="shared" si="33"/>
        <v>#REF!</v>
      </c>
      <c r="S49" s="82"/>
      <c r="T49" s="127" t="e">
        <f>#REF!</f>
        <v>#REF!</v>
      </c>
      <c r="U49" s="85" t="e">
        <f>#REF!</f>
        <v>#REF!</v>
      </c>
      <c r="V49" s="86">
        <v>2.1000000000000001E-2</v>
      </c>
      <c r="W49" s="82"/>
      <c r="X49" s="192" t="e">
        <f t="shared" si="13"/>
        <v>#REF!</v>
      </c>
      <c r="Y49" s="87" t="e">
        <f>(NPV($C$2,Summary!$AE49:$CK49))*((1+$C$2)^0.5)</f>
        <v>#REF!</v>
      </c>
      <c r="Z49" s="75" t="e">
        <f t="shared" si="34"/>
        <v>#REF!</v>
      </c>
      <c r="AA49" s="75" t="e">
        <f t="shared" si="15"/>
        <v>#REF!</v>
      </c>
      <c r="AB49" s="75" t="e">
        <f t="shared" si="16"/>
        <v>#REF!</v>
      </c>
      <c r="AC49" s="54"/>
      <c r="AD49" s="54" t="str">
        <f t="shared" si="35"/>
        <v/>
      </c>
      <c r="AE49" s="54" t="str">
        <f t="shared" si="35"/>
        <v/>
      </c>
      <c r="AF49" s="54" t="str">
        <f t="shared" si="35"/>
        <v/>
      </c>
      <c r="AG49" s="54" t="str">
        <f t="shared" si="35"/>
        <v/>
      </c>
      <c r="AH49" s="54" t="str">
        <f t="shared" si="35"/>
        <v/>
      </c>
      <c r="AI49" s="54" t="str">
        <f t="shared" si="35"/>
        <v/>
      </c>
      <c r="AJ49" s="54" t="str">
        <f t="shared" si="35"/>
        <v/>
      </c>
      <c r="AK49" s="54" t="str">
        <f t="shared" si="35"/>
        <v/>
      </c>
      <c r="AL49" s="54" t="str">
        <f t="shared" si="35"/>
        <v/>
      </c>
      <c r="AM49" s="54" t="str">
        <f t="shared" si="35"/>
        <v/>
      </c>
      <c r="AN49" s="54" t="e">
        <f t="shared" si="36"/>
        <v>#REF!</v>
      </c>
      <c r="AO49" s="54" t="e">
        <f t="shared" si="36"/>
        <v>#REF!</v>
      </c>
      <c r="AP49" s="54" t="e">
        <f t="shared" si="36"/>
        <v>#REF!</v>
      </c>
      <c r="AQ49" s="54" t="e">
        <f t="shared" si="36"/>
        <v>#REF!</v>
      </c>
      <c r="AR49" s="54" t="e">
        <f t="shared" si="36"/>
        <v>#REF!</v>
      </c>
      <c r="AS49" s="54" t="e">
        <f t="shared" si="36"/>
        <v>#REF!</v>
      </c>
      <c r="AT49" s="54" t="e">
        <f t="shared" si="36"/>
        <v>#REF!</v>
      </c>
      <c r="AU49" s="54" t="e">
        <f t="shared" si="36"/>
        <v>#REF!</v>
      </c>
      <c r="AV49" s="54" t="e">
        <f t="shared" si="36"/>
        <v>#REF!</v>
      </c>
      <c r="AW49" s="54" t="e">
        <f t="shared" si="36"/>
        <v>#REF!</v>
      </c>
      <c r="AX49" s="54" t="e">
        <f t="shared" si="37"/>
        <v>#REF!</v>
      </c>
      <c r="AY49" s="54" t="e">
        <f t="shared" si="37"/>
        <v>#REF!</v>
      </c>
      <c r="AZ49" s="54" t="e">
        <f t="shared" si="37"/>
        <v>#REF!</v>
      </c>
      <c r="BA49" s="54" t="e">
        <f t="shared" si="37"/>
        <v>#REF!</v>
      </c>
      <c r="BB49" s="54" t="e">
        <f t="shared" si="37"/>
        <v>#REF!</v>
      </c>
      <c r="BC49" s="54" t="e">
        <f t="shared" si="37"/>
        <v>#REF!</v>
      </c>
      <c r="BD49" s="54" t="e">
        <f t="shared" si="37"/>
        <v>#REF!</v>
      </c>
      <c r="BE49" s="54" t="e">
        <f t="shared" si="37"/>
        <v>#REF!</v>
      </c>
      <c r="BF49" s="54" t="e">
        <f t="shared" si="37"/>
        <v>#REF!</v>
      </c>
      <c r="BG49" s="54" t="e">
        <f t="shared" si="37"/>
        <v>#REF!</v>
      </c>
      <c r="BH49" s="54" t="e">
        <f t="shared" si="38"/>
        <v>#REF!</v>
      </c>
      <c r="BI49" s="54" t="e">
        <f t="shared" si="38"/>
        <v>#REF!</v>
      </c>
      <c r="BJ49" s="54" t="e">
        <f t="shared" si="38"/>
        <v>#REF!</v>
      </c>
      <c r="BK49" s="54" t="e">
        <f t="shared" si="38"/>
        <v>#REF!</v>
      </c>
      <c r="BL49" s="54" t="e">
        <f t="shared" si="38"/>
        <v>#REF!</v>
      </c>
      <c r="BM49" s="54" t="e">
        <f t="shared" si="38"/>
        <v>#REF!</v>
      </c>
      <c r="BN49" s="54" t="e">
        <f t="shared" si="38"/>
        <v>#REF!</v>
      </c>
      <c r="BO49" s="54" t="e">
        <f t="shared" si="38"/>
        <v>#REF!</v>
      </c>
      <c r="BP49" s="54" t="e">
        <f t="shared" si="38"/>
        <v>#REF!</v>
      </c>
      <c r="BQ49" s="54" t="e">
        <f t="shared" si="38"/>
        <v>#REF!</v>
      </c>
      <c r="BR49" s="54" t="e">
        <f t="shared" si="39"/>
        <v>#REF!</v>
      </c>
      <c r="BS49" s="54" t="e">
        <f t="shared" si="39"/>
        <v>#REF!</v>
      </c>
      <c r="BT49" s="54" t="e">
        <f t="shared" si="39"/>
        <v>#REF!</v>
      </c>
      <c r="BU49" s="54" t="e">
        <f t="shared" si="39"/>
        <v>#REF!</v>
      </c>
      <c r="BV49" s="54" t="e">
        <f t="shared" si="39"/>
        <v>#REF!</v>
      </c>
      <c r="BW49" s="54" t="e">
        <f t="shared" si="39"/>
        <v>#REF!</v>
      </c>
      <c r="BX49" s="54" t="e">
        <f t="shared" si="39"/>
        <v>#REF!</v>
      </c>
      <c r="BY49" s="54" t="e">
        <f t="shared" si="39"/>
        <v>#REF!</v>
      </c>
      <c r="BZ49" s="54" t="e">
        <f t="shared" si="39"/>
        <v>#REF!</v>
      </c>
      <c r="CA49" s="54" t="e">
        <f t="shared" si="39"/>
        <v>#REF!</v>
      </c>
      <c r="CB49" s="54" t="e">
        <f t="shared" si="40"/>
        <v>#REF!</v>
      </c>
      <c r="CC49" s="54" t="e">
        <f t="shared" si="40"/>
        <v>#REF!</v>
      </c>
      <c r="CD49" s="54" t="e">
        <f t="shared" si="40"/>
        <v>#REF!</v>
      </c>
      <c r="CE49" s="54" t="e">
        <f t="shared" si="40"/>
        <v>#REF!</v>
      </c>
      <c r="CF49" s="54" t="e">
        <f t="shared" si="40"/>
        <v>#REF!</v>
      </c>
      <c r="CG49" s="54" t="e">
        <f t="shared" si="40"/>
        <v>#REF!</v>
      </c>
      <c r="CH49" s="54" t="e">
        <f t="shared" si="40"/>
        <v>#REF!</v>
      </c>
      <c r="CI49" s="54" t="e">
        <f t="shared" si="40"/>
        <v>#REF!</v>
      </c>
      <c r="CJ49" s="54" t="e">
        <f t="shared" si="40"/>
        <v>#REF!</v>
      </c>
      <c r="CK49" s="54"/>
      <c r="CL49" s="54"/>
      <c r="CM49" s="54"/>
      <c r="CN49" s="59">
        <v>2039</v>
      </c>
      <c r="CO49" s="69">
        <f>SUMPRODUCT('Avoided Costs and Load Shapes'!$N52:$R52,'Avoided Costs and Load Shapes'!$W$10:$AA$10)</f>
        <v>0.24877243556115275</v>
      </c>
      <c r="CP49" s="70">
        <f>SUMPRODUCT('Avoided Costs and Load Shapes'!$N52:$R52,'Avoided Costs and Load Shapes'!$W$46:$AA$46)</f>
        <v>0.20703726633752029</v>
      </c>
    </row>
    <row r="50" spans="1:94" ht="34.5" customHeight="1">
      <c r="A50" s="82" t="s">
        <v>215</v>
      </c>
      <c r="B50" s="82" t="s">
        <v>96</v>
      </c>
      <c r="C50" s="82"/>
      <c r="D50" s="82"/>
      <c r="E50" s="129" t="e">
        <f>#REF!</f>
        <v>#REF!</v>
      </c>
      <c r="F50" s="129" t="e">
        <f>#REF!</f>
        <v>#REF!</v>
      </c>
      <c r="G50" s="82" t="s">
        <v>112</v>
      </c>
      <c r="H50" s="126" t="e">
        <f>#REF!</f>
        <v>#REF!</v>
      </c>
      <c r="I50" s="84">
        <v>0.96</v>
      </c>
      <c r="J50" s="126" t="e">
        <f>#REF!</f>
        <v>#REF!</v>
      </c>
      <c r="K50" s="126" t="e">
        <f t="shared" si="29"/>
        <v>#REF!</v>
      </c>
      <c r="L50" s="73" t="e">
        <f t="shared" si="30"/>
        <v>#REF!</v>
      </c>
      <c r="M50" s="83" t="e">
        <f>#REF!</f>
        <v>#REF!</v>
      </c>
      <c r="N50" s="84" t="e">
        <f>#REF!</f>
        <v>#REF!</v>
      </c>
      <c r="O50" s="73" t="e">
        <f t="shared" si="31"/>
        <v>#REF!</v>
      </c>
      <c r="P50" s="74" t="e">
        <f t="shared" si="12"/>
        <v>#REF!</v>
      </c>
      <c r="Q50" s="84" t="e">
        <f t="shared" si="32"/>
        <v>#REF!</v>
      </c>
      <c r="R50" s="74" t="e">
        <f t="shared" si="33"/>
        <v>#REF!</v>
      </c>
      <c r="S50" s="82"/>
      <c r="T50" s="127" t="e">
        <f>#REF!</f>
        <v>#REF!</v>
      </c>
      <c r="U50" s="85" t="e">
        <f>#REF!</f>
        <v>#REF!</v>
      </c>
      <c r="V50" s="86">
        <v>2.1000000000000001E-2</v>
      </c>
      <c r="W50" s="82"/>
      <c r="X50" s="192" t="e">
        <f t="shared" si="13"/>
        <v>#REF!</v>
      </c>
      <c r="Y50" s="87" t="e">
        <f>(NPV($C$2,Summary!$AE50:$CK50))*((1+$C$2)^0.5)</f>
        <v>#REF!</v>
      </c>
      <c r="Z50" s="75" t="e">
        <f t="shared" si="34"/>
        <v>#REF!</v>
      </c>
      <c r="AA50" s="75" t="e">
        <f t="shared" si="15"/>
        <v>#REF!</v>
      </c>
      <c r="AB50" s="75" t="e">
        <f t="shared" si="16"/>
        <v>#REF!</v>
      </c>
      <c r="AC50" s="54"/>
      <c r="AD50" s="54" t="str">
        <f t="shared" si="35"/>
        <v/>
      </c>
      <c r="AE50" s="54" t="str">
        <f t="shared" si="35"/>
        <v/>
      </c>
      <c r="AF50" s="54" t="str">
        <f t="shared" si="35"/>
        <v/>
      </c>
      <c r="AG50" s="54" t="str">
        <f t="shared" si="35"/>
        <v/>
      </c>
      <c r="AH50" s="54" t="str">
        <f t="shared" si="35"/>
        <v/>
      </c>
      <c r="AI50" s="54" t="str">
        <f t="shared" si="35"/>
        <v/>
      </c>
      <c r="AJ50" s="54" t="str">
        <f t="shared" si="35"/>
        <v/>
      </c>
      <c r="AK50" s="54" t="str">
        <f t="shared" si="35"/>
        <v/>
      </c>
      <c r="AL50" s="54" t="str">
        <f t="shared" si="35"/>
        <v/>
      </c>
      <c r="AM50" s="54" t="str">
        <f t="shared" si="35"/>
        <v/>
      </c>
      <c r="AN50" s="54" t="e">
        <f t="shared" si="36"/>
        <v>#REF!</v>
      </c>
      <c r="AO50" s="54" t="e">
        <f t="shared" si="36"/>
        <v>#REF!</v>
      </c>
      <c r="AP50" s="54" t="e">
        <f t="shared" si="36"/>
        <v>#REF!</v>
      </c>
      <c r="AQ50" s="54" t="e">
        <f t="shared" si="36"/>
        <v>#REF!</v>
      </c>
      <c r="AR50" s="54" t="e">
        <f t="shared" si="36"/>
        <v>#REF!</v>
      </c>
      <c r="AS50" s="54" t="e">
        <f t="shared" si="36"/>
        <v>#REF!</v>
      </c>
      <c r="AT50" s="54" t="e">
        <f t="shared" si="36"/>
        <v>#REF!</v>
      </c>
      <c r="AU50" s="54" t="e">
        <f t="shared" si="36"/>
        <v>#REF!</v>
      </c>
      <c r="AV50" s="54" t="e">
        <f t="shared" si="36"/>
        <v>#REF!</v>
      </c>
      <c r="AW50" s="54" t="e">
        <f t="shared" si="36"/>
        <v>#REF!</v>
      </c>
      <c r="AX50" s="54" t="e">
        <f t="shared" si="37"/>
        <v>#REF!</v>
      </c>
      <c r="AY50" s="54" t="e">
        <f t="shared" si="37"/>
        <v>#REF!</v>
      </c>
      <c r="AZ50" s="54" t="e">
        <f t="shared" si="37"/>
        <v>#REF!</v>
      </c>
      <c r="BA50" s="54" t="e">
        <f t="shared" si="37"/>
        <v>#REF!</v>
      </c>
      <c r="BB50" s="54" t="e">
        <f t="shared" si="37"/>
        <v>#REF!</v>
      </c>
      <c r="BC50" s="54" t="e">
        <f t="shared" si="37"/>
        <v>#REF!</v>
      </c>
      <c r="BD50" s="54" t="e">
        <f t="shared" si="37"/>
        <v>#REF!</v>
      </c>
      <c r="BE50" s="54" t="e">
        <f t="shared" si="37"/>
        <v>#REF!</v>
      </c>
      <c r="BF50" s="54" t="e">
        <f t="shared" si="37"/>
        <v>#REF!</v>
      </c>
      <c r="BG50" s="54" t="e">
        <f t="shared" si="37"/>
        <v>#REF!</v>
      </c>
      <c r="BH50" s="54" t="e">
        <f t="shared" si="38"/>
        <v>#REF!</v>
      </c>
      <c r="BI50" s="54" t="e">
        <f t="shared" si="38"/>
        <v>#REF!</v>
      </c>
      <c r="BJ50" s="54" t="e">
        <f t="shared" si="38"/>
        <v>#REF!</v>
      </c>
      <c r="BK50" s="54" t="e">
        <f t="shared" si="38"/>
        <v>#REF!</v>
      </c>
      <c r="BL50" s="54" t="e">
        <f t="shared" si="38"/>
        <v>#REF!</v>
      </c>
      <c r="BM50" s="54" t="e">
        <f t="shared" si="38"/>
        <v>#REF!</v>
      </c>
      <c r="BN50" s="54" t="e">
        <f t="shared" si="38"/>
        <v>#REF!</v>
      </c>
      <c r="BO50" s="54" t="e">
        <f t="shared" si="38"/>
        <v>#REF!</v>
      </c>
      <c r="BP50" s="54" t="e">
        <f t="shared" si="38"/>
        <v>#REF!</v>
      </c>
      <c r="BQ50" s="54" t="e">
        <f t="shared" si="38"/>
        <v>#REF!</v>
      </c>
      <c r="BR50" s="54" t="e">
        <f t="shared" si="39"/>
        <v>#REF!</v>
      </c>
      <c r="BS50" s="54" t="e">
        <f t="shared" si="39"/>
        <v>#REF!</v>
      </c>
      <c r="BT50" s="54" t="e">
        <f t="shared" si="39"/>
        <v>#REF!</v>
      </c>
      <c r="BU50" s="54" t="e">
        <f t="shared" si="39"/>
        <v>#REF!</v>
      </c>
      <c r="BV50" s="54" t="e">
        <f t="shared" si="39"/>
        <v>#REF!</v>
      </c>
      <c r="BW50" s="54" t="e">
        <f t="shared" si="39"/>
        <v>#REF!</v>
      </c>
      <c r="BX50" s="54" t="e">
        <f t="shared" si="39"/>
        <v>#REF!</v>
      </c>
      <c r="BY50" s="54" t="e">
        <f t="shared" si="39"/>
        <v>#REF!</v>
      </c>
      <c r="BZ50" s="54" t="e">
        <f t="shared" si="39"/>
        <v>#REF!</v>
      </c>
      <c r="CA50" s="54" t="e">
        <f t="shared" si="39"/>
        <v>#REF!</v>
      </c>
      <c r="CB50" s="54" t="e">
        <f t="shared" si="40"/>
        <v>#REF!</v>
      </c>
      <c r="CC50" s="54" t="e">
        <f t="shared" si="40"/>
        <v>#REF!</v>
      </c>
      <c r="CD50" s="54" t="e">
        <f t="shared" si="40"/>
        <v>#REF!</v>
      </c>
      <c r="CE50" s="54" t="e">
        <f t="shared" si="40"/>
        <v>#REF!</v>
      </c>
      <c r="CF50" s="54" t="e">
        <f t="shared" si="40"/>
        <v>#REF!</v>
      </c>
      <c r="CG50" s="54" t="e">
        <f t="shared" si="40"/>
        <v>#REF!</v>
      </c>
      <c r="CH50" s="54" t="e">
        <f t="shared" si="40"/>
        <v>#REF!</v>
      </c>
      <c r="CI50" s="54" t="e">
        <f t="shared" si="40"/>
        <v>#REF!</v>
      </c>
      <c r="CJ50" s="54" t="e">
        <f t="shared" si="40"/>
        <v>#REF!</v>
      </c>
      <c r="CK50" s="54"/>
      <c r="CL50" s="54"/>
      <c r="CM50" s="54"/>
      <c r="CN50" s="59">
        <v>2040</v>
      </c>
      <c r="CO50" s="69">
        <f>SUMPRODUCT('Avoided Costs and Load Shapes'!$N53:$R53,'Avoided Costs and Load Shapes'!$W$10:$AA$10)</f>
        <v>0.25543143229682891</v>
      </c>
      <c r="CP50" s="70">
        <f>SUMPRODUCT('Avoided Costs and Load Shapes'!$N53:$R53,'Avoided Costs and Load Shapes'!$W$46:$AA$46)</f>
        <v>0.21324838432764592</v>
      </c>
    </row>
    <row r="51" spans="1:94" ht="34.5" customHeight="1">
      <c r="A51" s="82" t="s">
        <v>216</v>
      </c>
      <c r="B51" s="82" t="s">
        <v>96</v>
      </c>
      <c r="C51" s="82"/>
      <c r="D51" s="82"/>
      <c r="E51" s="129" t="e">
        <f>#REF!</f>
        <v>#REF!</v>
      </c>
      <c r="F51" s="129" t="e">
        <f>#REF!</f>
        <v>#REF!</v>
      </c>
      <c r="G51" s="82" t="s">
        <v>112</v>
      </c>
      <c r="H51" s="126" t="e">
        <f>#REF!</f>
        <v>#REF!</v>
      </c>
      <c r="I51" s="84">
        <v>0.96</v>
      </c>
      <c r="J51" s="126" t="e">
        <f>#REF!</f>
        <v>#REF!</v>
      </c>
      <c r="K51" s="126" t="e">
        <f t="shared" si="29"/>
        <v>#REF!</v>
      </c>
      <c r="L51" s="73" t="e">
        <f t="shared" si="30"/>
        <v>#REF!</v>
      </c>
      <c r="M51" s="83" t="e">
        <f>#REF!</f>
        <v>#REF!</v>
      </c>
      <c r="N51" s="84" t="e">
        <f>#REF!</f>
        <v>#REF!</v>
      </c>
      <c r="O51" s="73" t="e">
        <f t="shared" si="31"/>
        <v>#REF!</v>
      </c>
      <c r="P51" s="74" t="e">
        <f t="shared" si="12"/>
        <v>#REF!</v>
      </c>
      <c r="Q51" s="84" t="e">
        <f t="shared" si="32"/>
        <v>#REF!</v>
      </c>
      <c r="R51" s="74" t="e">
        <f t="shared" si="33"/>
        <v>#REF!</v>
      </c>
      <c r="S51" s="82"/>
      <c r="T51" s="127" t="e">
        <f>#REF!</f>
        <v>#REF!</v>
      </c>
      <c r="U51" s="85" t="e">
        <f>#REF!</f>
        <v>#REF!</v>
      </c>
      <c r="V51" s="86">
        <v>2.1000000000000001E-2</v>
      </c>
      <c r="W51" s="82"/>
      <c r="X51" s="192" t="e">
        <f t="shared" si="13"/>
        <v>#REF!</v>
      </c>
      <c r="Y51" s="87" t="e">
        <f>(NPV($C$2,Summary!$AE51:$CK51))*((1+$C$2)^0.5)</f>
        <v>#REF!</v>
      </c>
      <c r="Z51" s="75" t="e">
        <f t="shared" si="34"/>
        <v>#REF!</v>
      </c>
      <c r="AA51" s="75" t="e">
        <f t="shared" si="15"/>
        <v>#REF!</v>
      </c>
      <c r="AB51" s="75" t="e">
        <f t="shared" si="16"/>
        <v>#REF!</v>
      </c>
      <c r="AC51" s="54"/>
      <c r="AD51" s="54" t="str">
        <f t="shared" si="35"/>
        <v/>
      </c>
      <c r="AE51" s="54" t="str">
        <f t="shared" si="35"/>
        <v/>
      </c>
      <c r="AF51" s="54" t="str">
        <f t="shared" si="35"/>
        <v/>
      </c>
      <c r="AG51" s="54" t="str">
        <f t="shared" si="35"/>
        <v/>
      </c>
      <c r="AH51" s="54" t="str">
        <f t="shared" si="35"/>
        <v/>
      </c>
      <c r="AI51" s="54" t="str">
        <f t="shared" si="35"/>
        <v/>
      </c>
      <c r="AJ51" s="54" t="str">
        <f t="shared" si="35"/>
        <v/>
      </c>
      <c r="AK51" s="54" t="str">
        <f t="shared" si="35"/>
        <v/>
      </c>
      <c r="AL51" s="54" t="str">
        <f t="shared" si="35"/>
        <v/>
      </c>
      <c r="AM51" s="54" t="str">
        <f t="shared" si="35"/>
        <v/>
      </c>
      <c r="AN51" s="54" t="e">
        <f t="shared" si="36"/>
        <v>#REF!</v>
      </c>
      <c r="AO51" s="54" t="e">
        <f t="shared" si="36"/>
        <v>#REF!</v>
      </c>
      <c r="AP51" s="54" t="e">
        <f t="shared" si="36"/>
        <v>#REF!</v>
      </c>
      <c r="AQ51" s="54" t="e">
        <f t="shared" si="36"/>
        <v>#REF!</v>
      </c>
      <c r="AR51" s="54" t="e">
        <f t="shared" si="36"/>
        <v>#REF!</v>
      </c>
      <c r="AS51" s="54" t="e">
        <f t="shared" si="36"/>
        <v>#REF!</v>
      </c>
      <c r="AT51" s="54" t="e">
        <f t="shared" si="36"/>
        <v>#REF!</v>
      </c>
      <c r="AU51" s="54" t="e">
        <f t="shared" si="36"/>
        <v>#REF!</v>
      </c>
      <c r="AV51" s="54" t="e">
        <f t="shared" si="36"/>
        <v>#REF!</v>
      </c>
      <c r="AW51" s="54" t="e">
        <f t="shared" si="36"/>
        <v>#REF!</v>
      </c>
      <c r="AX51" s="54" t="e">
        <f t="shared" si="37"/>
        <v>#REF!</v>
      </c>
      <c r="AY51" s="54" t="e">
        <f t="shared" si="37"/>
        <v>#REF!</v>
      </c>
      <c r="AZ51" s="54" t="e">
        <f t="shared" si="37"/>
        <v>#REF!</v>
      </c>
      <c r="BA51" s="54" t="e">
        <f t="shared" si="37"/>
        <v>#REF!</v>
      </c>
      <c r="BB51" s="54" t="e">
        <f t="shared" si="37"/>
        <v>#REF!</v>
      </c>
      <c r="BC51" s="54" t="e">
        <f t="shared" si="37"/>
        <v>#REF!</v>
      </c>
      <c r="BD51" s="54" t="e">
        <f t="shared" si="37"/>
        <v>#REF!</v>
      </c>
      <c r="BE51" s="54" t="e">
        <f t="shared" si="37"/>
        <v>#REF!</v>
      </c>
      <c r="BF51" s="54" t="e">
        <f t="shared" si="37"/>
        <v>#REF!</v>
      </c>
      <c r="BG51" s="54" t="e">
        <f t="shared" si="37"/>
        <v>#REF!</v>
      </c>
      <c r="BH51" s="54" t="e">
        <f t="shared" si="38"/>
        <v>#REF!</v>
      </c>
      <c r="BI51" s="54" t="e">
        <f t="shared" si="38"/>
        <v>#REF!</v>
      </c>
      <c r="BJ51" s="54" t="e">
        <f t="shared" si="38"/>
        <v>#REF!</v>
      </c>
      <c r="BK51" s="54" t="e">
        <f t="shared" si="38"/>
        <v>#REF!</v>
      </c>
      <c r="BL51" s="54" t="e">
        <f t="shared" si="38"/>
        <v>#REF!</v>
      </c>
      <c r="BM51" s="54" t="e">
        <f t="shared" si="38"/>
        <v>#REF!</v>
      </c>
      <c r="BN51" s="54" t="e">
        <f t="shared" si="38"/>
        <v>#REF!</v>
      </c>
      <c r="BO51" s="54" t="e">
        <f t="shared" si="38"/>
        <v>#REF!</v>
      </c>
      <c r="BP51" s="54" t="e">
        <f t="shared" si="38"/>
        <v>#REF!</v>
      </c>
      <c r="BQ51" s="54" t="e">
        <f t="shared" si="38"/>
        <v>#REF!</v>
      </c>
      <c r="BR51" s="54" t="e">
        <f t="shared" si="39"/>
        <v>#REF!</v>
      </c>
      <c r="BS51" s="54" t="e">
        <f t="shared" si="39"/>
        <v>#REF!</v>
      </c>
      <c r="BT51" s="54" t="e">
        <f t="shared" si="39"/>
        <v>#REF!</v>
      </c>
      <c r="BU51" s="54" t="e">
        <f t="shared" si="39"/>
        <v>#REF!</v>
      </c>
      <c r="BV51" s="54" t="e">
        <f t="shared" si="39"/>
        <v>#REF!</v>
      </c>
      <c r="BW51" s="54" t="e">
        <f t="shared" si="39"/>
        <v>#REF!</v>
      </c>
      <c r="BX51" s="54" t="e">
        <f t="shared" si="39"/>
        <v>#REF!</v>
      </c>
      <c r="BY51" s="54" t="e">
        <f t="shared" si="39"/>
        <v>#REF!</v>
      </c>
      <c r="BZ51" s="54" t="e">
        <f t="shared" si="39"/>
        <v>#REF!</v>
      </c>
      <c r="CA51" s="54" t="e">
        <f t="shared" si="39"/>
        <v>#REF!</v>
      </c>
      <c r="CB51" s="54" t="e">
        <f t="shared" si="40"/>
        <v>#REF!</v>
      </c>
      <c r="CC51" s="54" t="e">
        <f t="shared" si="40"/>
        <v>#REF!</v>
      </c>
      <c r="CD51" s="54" t="e">
        <f t="shared" si="40"/>
        <v>#REF!</v>
      </c>
      <c r="CE51" s="54" t="e">
        <f t="shared" si="40"/>
        <v>#REF!</v>
      </c>
      <c r="CF51" s="54" t="e">
        <f t="shared" si="40"/>
        <v>#REF!</v>
      </c>
      <c r="CG51" s="54" t="e">
        <f t="shared" si="40"/>
        <v>#REF!</v>
      </c>
      <c r="CH51" s="54" t="e">
        <f t="shared" si="40"/>
        <v>#REF!</v>
      </c>
      <c r="CI51" s="54" t="e">
        <f t="shared" si="40"/>
        <v>#REF!</v>
      </c>
      <c r="CJ51" s="54" t="e">
        <f t="shared" si="40"/>
        <v>#REF!</v>
      </c>
      <c r="CK51" s="54"/>
      <c r="CL51" s="54"/>
      <c r="CM51" s="54"/>
      <c r="CN51" s="59">
        <v>2041</v>
      </c>
      <c r="CO51" s="69">
        <f>SUMPRODUCT('Avoided Costs and Load Shapes'!$N54:$R54,'Avoided Costs and Load Shapes'!$W$10:$AA$10)</f>
        <v>0.26254375826461551</v>
      </c>
      <c r="CP51" s="70">
        <f>SUMPRODUCT('Avoided Costs and Load Shapes'!$N54:$R54,'Avoided Costs and Load Shapes'!$W$46:$AA$46)</f>
        <v>0.21964583585747527</v>
      </c>
    </row>
    <row r="52" spans="1:94" ht="34.5" customHeight="1">
      <c r="A52" s="82" t="s">
        <v>217</v>
      </c>
      <c r="B52" s="82" t="s">
        <v>96</v>
      </c>
      <c r="C52" s="82"/>
      <c r="D52" s="82"/>
      <c r="E52" s="129" t="e">
        <f>#REF!</f>
        <v>#REF!</v>
      </c>
      <c r="F52" s="129" t="e">
        <f>#REF!</f>
        <v>#REF!</v>
      </c>
      <c r="G52" s="82" t="s">
        <v>112</v>
      </c>
      <c r="H52" s="126" t="e">
        <f>#REF!</f>
        <v>#REF!</v>
      </c>
      <c r="I52" s="84">
        <v>0.96</v>
      </c>
      <c r="J52" s="126" t="e">
        <f>#REF!</f>
        <v>#REF!</v>
      </c>
      <c r="K52" s="126" t="e">
        <f t="shared" si="29"/>
        <v>#REF!</v>
      </c>
      <c r="L52" s="73" t="e">
        <f t="shared" si="30"/>
        <v>#REF!</v>
      </c>
      <c r="M52" s="83" t="e">
        <f>#REF!</f>
        <v>#REF!</v>
      </c>
      <c r="N52" s="84" t="e">
        <f>#REF!</f>
        <v>#REF!</v>
      </c>
      <c r="O52" s="73" t="e">
        <f t="shared" si="31"/>
        <v>#REF!</v>
      </c>
      <c r="P52" s="74" t="e">
        <f t="shared" si="12"/>
        <v>#REF!</v>
      </c>
      <c r="Q52" s="84" t="e">
        <f t="shared" si="32"/>
        <v>#REF!</v>
      </c>
      <c r="R52" s="74" t="e">
        <f t="shared" si="33"/>
        <v>#REF!</v>
      </c>
      <c r="S52" s="82"/>
      <c r="T52" s="127" t="e">
        <f>#REF!</f>
        <v>#REF!</v>
      </c>
      <c r="U52" s="85" t="e">
        <f>#REF!</f>
        <v>#REF!</v>
      </c>
      <c r="V52" s="86">
        <v>2.1000000000000001E-2</v>
      </c>
      <c r="W52" s="82"/>
      <c r="X52" s="192" t="e">
        <f t="shared" si="13"/>
        <v>#REF!</v>
      </c>
      <c r="Y52" s="87" t="e">
        <f>(NPV($C$2,Summary!$AE52:$CK52))*((1+$C$2)^0.5)</f>
        <v>#REF!</v>
      </c>
      <c r="Z52" s="75" t="e">
        <f t="shared" si="34"/>
        <v>#REF!</v>
      </c>
      <c r="AA52" s="75" t="e">
        <f t="shared" si="15"/>
        <v>#REF!</v>
      </c>
      <c r="AB52" s="75" t="e">
        <f t="shared" si="16"/>
        <v>#REF!</v>
      </c>
      <c r="AC52" s="54"/>
      <c r="AD52" s="54" t="str">
        <f t="shared" ref="AD52:AM61" si="41">IF(AD$11=0,"",IF(AD$11&lt;=$H52,(IF($Q52=0,$P52,$Q52))*HLOOKUP($B52,CommercialAC,AD$7+1,FALSE),0))</f>
        <v/>
      </c>
      <c r="AE52" s="54" t="str">
        <f t="shared" si="41"/>
        <v/>
      </c>
      <c r="AF52" s="54" t="str">
        <f t="shared" si="41"/>
        <v/>
      </c>
      <c r="AG52" s="54" t="str">
        <f t="shared" si="41"/>
        <v/>
      </c>
      <c r="AH52" s="54" t="str">
        <f t="shared" si="41"/>
        <v/>
      </c>
      <c r="AI52" s="54" t="str">
        <f t="shared" si="41"/>
        <v/>
      </c>
      <c r="AJ52" s="54" t="str">
        <f t="shared" si="41"/>
        <v/>
      </c>
      <c r="AK52" s="54" t="str">
        <f t="shared" si="41"/>
        <v/>
      </c>
      <c r="AL52" s="54" t="str">
        <f t="shared" si="41"/>
        <v/>
      </c>
      <c r="AM52" s="54" t="str">
        <f t="shared" si="41"/>
        <v/>
      </c>
      <c r="AN52" s="54" t="e">
        <f t="shared" ref="AN52:AW61" si="42">IF(AN$11=0,"",IF(AN$11&lt;=$H52,(IF($Q52=0,$P52,$Q52))*HLOOKUP($B52,CommercialAC,AN$7+1,FALSE),0))</f>
        <v>#REF!</v>
      </c>
      <c r="AO52" s="54" t="e">
        <f t="shared" si="42"/>
        <v>#REF!</v>
      </c>
      <c r="AP52" s="54" t="e">
        <f t="shared" si="42"/>
        <v>#REF!</v>
      </c>
      <c r="AQ52" s="54" t="e">
        <f t="shared" si="42"/>
        <v>#REF!</v>
      </c>
      <c r="AR52" s="54" t="e">
        <f t="shared" si="42"/>
        <v>#REF!</v>
      </c>
      <c r="AS52" s="54" t="e">
        <f t="shared" si="42"/>
        <v>#REF!</v>
      </c>
      <c r="AT52" s="54" t="e">
        <f t="shared" si="42"/>
        <v>#REF!</v>
      </c>
      <c r="AU52" s="54" t="e">
        <f t="shared" si="42"/>
        <v>#REF!</v>
      </c>
      <c r="AV52" s="54" t="e">
        <f t="shared" si="42"/>
        <v>#REF!</v>
      </c>
      <c r="AW52" s="54" t="e">
        <f t="shared" si="42"/>
        <v>#REF!</v>
      </c>
      <c r="AX52" s="54" t="e">
        <f t="shared" ref="AX52:BG61" si="43">IF(AX$11=0,"",IF(AX$11&lt;=$H52,(IF($Q52=0,$P52,$Q52))*HLOOKUP($B52,CommercialAC,AX$7+1,FALSE),0))</f>
        <v>#REF!</v>
      </c>
      <c r="AY52" s="54" t="e">
        <f t="shared" si="43"/>
        <v>#REF!</v>
      </c>
      <c r="AZ52" s="54" t="e">
        <f t="shared" si="43"/>
        <v>#REF!</v>
      </c>
      <c r="BA52" s="54" t="e">
        <f t="shared" si="43"/>
        <v>#REF!</v>
      </c>
      <c r="BB52" s="54" t="e">
        <f t="shared" si="43"/>
        <v>#REF!</v>
      </c>
      <c r="BC52" s="54" t="e">
        <f t="shared" si="43"/>
        <v>#REF!</v>
      </c>
      <c r="BD52" s="54" t="e">
        <f t="shared" si="43"/>
        <v>#REF!</v>
      </c>
      <c r="BE52" s="54" t="e">
        <f t="shared" si="43"/>
        <v>#REF!</v>
      </c>
      <c r="BF52" s="54" t="e">
        <f t="shared" si="43"/>
        <v>#REF!</v>
      </c>
      <c r="BG52" s="54" t="e">
        <f t="shared" si="43"/>
        <v>#REF!</v>
      </c>
      <c r="BH52" s="54" t="e">
        <f t="shared" ref="BH52:BQ61" si="44">IF(BH$11=0,"",IF(BH$11&lt;=$H52,(IF($Q52=0,$P52,$Q52))*HLOOKUP($B52,CommercialAC,BH$7+1,FALSE),0))</f>
        <v>#REF!</v>
      </c>
      <c r="BI52" s="54" t="e">
        <f t="shared" si="44"/>
        <v>#REF!</v>
      </c>
      <c r="BJ52" s="54" t="e">
        <f t="shared" si="44"/>
        <v>#REF!</v>
      </c>
      <c r="BK52" s="54" t="e">
        <f t="shared" si="44"/>
        <v>#REF!</v>
      </c>
      <c r="BL52" s="54" t="e">
        <f t="shared" si="44"/>
        <v>#REF!</v>
      </c>
      <c r="BM52" s="54" t="e">
        <f t="shared" si="44"/>
        <v>#REF!</v>
      </c>
      <c r="BN52" s="54" t="e">
        <f t="shared" si="44"/>
        <v>#REF!</v>
      </c>
      <c r="BO52" s="54" t="e">
        <f t="shared" si="44"/>
        <v>#REF!</v>
      </c>
      <c r="BP52" s="54" t="e">
        <f t="shared" si="44"/>
        <v>#REF!</v>
      </c>
      <c r="BQ52" s="54" t="e">
        <f t="shared" si="44"/>
        <v>#REF!</v>
      </c>
      <c r="BR52" s="54" t="e">
        <f t="shared" ref="BR52:CA61" si="45">IF(BR$11=0,"",IF(BR$11&lt;=$H52,(IF($Q52=0,$P52,$Q52))*HLOOKUP($B52,CommercialAC,BR$7+1,FALSE),0))</f>
        <v>#REF!</v>
      </c>
      <c r="BS52" s="54" t="e">
        <f t="shared" si="45"/>
        <v>#REF!</v>
      </c>
      <c r="BT52" s="54" t="e">
        <f t="shared" si="45"/>
        <v>#REF!</v>
      </c>
      <c r="BU52" s="54" t="e">
        <f t="shared" si="45"/>
        <v>#REF!</v>
      </c>
      <c r="BV52" s="54" t="e">
        <f t="shared" si="45"/>
        <v>#REF!</v>
      </c>
      <c r="BW52" s="54" t="e">
        <f t="shared" si="45"/>
        <v>#REF!</v>
      </c>
      <c r="BX52" s="54" t="e">
        <f t="shared" si="45"/>
        <v>#REF!</v>
      </c>
      <c r="BY52" s="54" t="e">
        <f t="shared" si="45"/>
        <v>#REF!</v>
      </c>
      <c r="BZ52" s="54" t="e">
        <f t="shared" si="45"/>
        <v>#REF!</v>
      </c>
      <c r="CA52" s="54" t="e">
        <f t="shared" si="45"/>
        <v>#REF!</v>
      </c>
      <c r="CB52" s="54" t="e">
        <f t="shared" ref="CB52:CJ61" si="46">IF(CB$11=0,"",IF(CB$11&lt;=$H52,(IF($Q52=0,$P52,$Q52))*HLOOKUP($B52,CommercialAC,CB$7+1,FALSE),0))</f>
        <v>#REF!</v>
      </c>
      <c r="CC52" s="54" t="e">
        <f t="shared" si="46"/>
        <v>#REF!</v>
      </c>
      <c r="CD52" s="54" t="e">
        <f t="shared" si="46"/>
        <v>#REF!</v>
      </c>
      <c r="CE52" s="54" t="e">
        <f t="shared" si="46"/>
        <v>#REF!</v>
      </c>
      <c r="CF52" s="54" t="e">
        <f t="shared" si="46"/>
        <v>#REF!</v>
      </c>
      <c r="CG52" s="54" t="e">
        <f t="shared" si="46"/>
        <v>#REF!</v>
      </c>
      <c r="CH52" s="54" t="e">
        <f t="shared" si="46"/>
        <v>#REF!</v>
      </c>
      <c r="CI52" s="54" t="e">
        <f t="shared" si="46"/>
        <v>#REF!</v>
      </c>
      <c r="CJ52" s="54" t="e">
        <f t="shared" si="46"/>
        <v>#REF!</v>
      </c>
      <c r="CK52" s="54"/>
      <c r="CL52" s="54"/>
      <c r="CM52" s="54"/>
      <c r="CN52" s="59">
        <v>2042</v>
      </c>
      <c r="CO52" s="69">
        <f>SUMPRODUCT('Avoided Costs and Load Shapes'!$N55:$R55,'Avoided Costs and Load Shapes'!$W$10:$AA$10)</f>
        <v>0.26986945401143569</v>
      </c>
      <c r="CP52" s="70">
        <f>SUMPRODUCT('Avoided Costs and Load Shapes'!$N55:$R55,'Avoided Costs and Load Shapes'!$W$46:$AA$46)</f>
        <v>0.22623521093319954</v>
      </c>
    </row>
    <row r="53" spans="1:94" ht="34.5" customHeight="1">
      <c r="A53" s="82" t="s">
        <v>218</v>
      </c>
      <c r="B53" s="82" t="s">
        <v>96</v>
      </c>
      <c r="C53" s="82"/>
      <c r="D53" s="82"/>
      <c r="E53" s="129" t="e">
        <f>#REF!</f>
        <v>#REF!</v>
      </c>
      <c r="F53" s="129" t="e">
        <f>#REF!</f>
        <v>#REF!</v>
      </c>
      <c r="G53" s="82" t="s">
        <v>112</v>
      </c>
      <c r="H53" s="126" t="e">
        <f>#REF!</f>
        <v>#REF!</v>
      </c>
      <c r="I53" s="84">
        <v>0.96</v>
      </c>
      <c r="J53" s="126" t="e">
        <f>#REF!</f>
        <v>#REF!</v>
      </c>
      <c r="K53" s="126" t="e">
        <f t="shared" si="29"/>
        <v>#REF!</v>
      </c>
      <c r="L53" s="73" t="e">
        <f t="shared" si="30"/>
        <v>#REF!</v>
      </c>
      <c r="M53" s="83" t="e">
        <f>#REF!</f>
        <v>#REF!</v>
      </c>
      <c r="N53" s="84" t="e">
        <f>#REF!</f>
        <v>#REF!</v>
      </c>
      <c r="O53" s="73" t="e">
        <f t="shared" si="31"/>
        <v>#REF!</v>
      </c>
      <c r="P53" s="74" t="e">
        <f t="shared" si="12"/>
        <v>#REF!</v>
      </c>
      <c r="Q53" s="84" t="e">
        <f t="shared" si="32"/>
        <v>#REF!</v>
      </c>
      <c r="R53" s="74" t="e">
        <f t="shared" si="33"/>
        <v>#REF!</v>
      </c>
      <c r="S53" s="82"/>
      <c r="T53" s="127" t="e">
        <f>#REF!</f>
        <v>#REF!</v>
      </c>
      <c r="U53" s="85" t="e">
        <f>#REF!</f>
        <v>#REF!</v>
      </c>
      <c r="V53" s="86">
        <v>2.1000000000000001E-2</v>
      </c>
      <c r="W53" s="82"/>
      <c r="X53" s="192" t="e">
        <f t="shared" si="13"/>
        <v>#REF!</v>
      </c>
      <c r="Y53" s="87" t="e">
        <f>(NPV($C$2,Summary!$AE53:$CK53))*((1+$C$2)^0.5)</f>
        <v>#REF!</v>
      </c>
      <c r="Z53" s="75" t="e">
        <f t="shared" si="34"/>
        <v>#REF!</v>
      </c>
      <c r="AA53" s="75" t="e">
        <f t="shared" si="15"/>
        <v>#REF!</v>
      </c>
      <c r="AB53" s="75" t="e">
        <f t="shared" si="16"/>
        <v>#REF!</v>
      </c>
      <c r="AC53" s="54"/>
      <c r="AD53" s="54" t="str">
        <f t="shared" si="41"/>
        <v/>
      </c>
      <c r="AE53" s="54" t="str">
        <f t="shared" si="41"/>
        <v/>
      </c>
      <c r="AF53" s="54" t="str">
        <f t="shared" si="41"/>
        <v/>
      </c>
      <c r="AG53" s="54" t="str">
        <f t="shared" si="41"/>
        <v/>
      </c>
      <c r="AH53" s="54" t="str">
        <f t="shared" si="41"/>
        <v/>
      </c>
      <c r="AI53" s="54" t="str">
        <f t="shared" si="41"/>
        <v/>
      </c>
      <c r="AJ53" s="54" t="str">
        <f t="shared" si="41"/>
        <v/>
      </c>
      <c r="AK53" s="54" t="str">
        <f t="shared" si="41"/>
        <v/>
      </c>
      <c r="AL53" s="54" t="str">
        <f t="shared" si="41"/>
        <v/>
      </c>
      <c r="AM53" s="54" t="str">
        <f t="shared" si="41"/>
        <v/>
      </c>
      <c r="AN53" s="54" t="e">
        <f t="shared" si="42"/>
        <v>#REF!</v>
      </c>
      <c r="AO53" s="54" t="e">
        <f t="shared" si="42"/>
        <v>#REF!</v>
      </c>
      <c r="AP53" s="54" t="e">
        <f t="shared" si="42"/>
        <v>#REF!</v>
      </c>
      <c r="AQ53" s="54" t="e">
        <f t="shared" si="42"/>
        <v>#REF!</v>
      </c>
      <c r="AR53" s="54" t="e">
        <f t="shared" si="42"/>
        <v>#REF!</v>
      </c>
      <c r="AS53" s="54" t="e">
        <f t="shared" si="42"/>
        <v>#REF!</v>
      </c>
      <c r="AT53" s="54" t="e">
        <f t="shared" si="42"/>
        <v>#REF!</v>
      </c>
      <c r="AU53" s="54" t="e">
        <f t="shared" si="42"/>
        <v>#REF!</v>
      </c>
      <c r="AV53" s="54" t="e">
        <f t="shared" si="42"/>
        <v>#REF!</v>
      </c>
      <c r="AW53" s="54" t="e">
        <f t="shared" si="42"/>
        <v>#REF!</v>
      </c>
      <c r="AX53" s="54" t="e">
        <f t="shared" si="43"/>
        <v>#REF!</v>
      </c>
      <c r="AY53" s="54" t="e">
        <f t="shared" si="43"/>
        <v>#REF!</v>
      </c>
      <c r="AZ53" s="54" t="e">
        <f t="shared" si="43"/>
        <v>#REF!</v>
      </c>
      <c r="BA53" s="54" t="e">
        <f t="shared" si="43"/>
        <v>#REF!</v>
      </c>
      <c r="BB53" s="54" t="e">
        <f t="shared" si="43"/>
        <v>#REF!</v>
      </c>
      <c r="BC53" s="54" t="e">
        <f t="shared" si="43"/>
        <v>#REF!</v>
      </c>
      <c r="BD53" s="54" t="e">
        <f t="shared" si="43"/>
        <v>#REF!</v>
      </c>
      <c r="BE53" s="54" t="e">
        <f t="shared" si="43"/>
        <v>#REF!</v>
      </c>
      <c r="BF53" s="54" t="e">
        <f t="shared" si="43"/>
        <v>#REF!</v>
      </c>
      <c r="BG53" s="54" t="e">
        <f t="shared" si="43"/>
        <v>#REF!</v>
      </c>
      <c r="BH53" s="54" t="e">
        <f t="shared" si="44"/>
        <v>#REF!</v>
      </c>
      <c r="BI53" s="54" t="e">
        <f t="shared" si="44"/>
        <v>#REF!</v>
      </c>
      <c r="BJ53" s="54" t="e">
        <f t="shared" si="44"/>
        <v>#REF!</v>
      </c>
      <c r="BK53" s="54" t="e">
        <f t="shared" si="44"/>
        <v>#REF!</v>
      </c>
      <c r="BL53" s="54" t="e">
        <f t="shared" si="44"/>
        <v>#REF!</v>
      </c>
      <c r="BM53" s="54" t="e">
        <f t="shared" si="44"/>
        <v>#REF!</v>
      </c>
      <c r="BN53" s="54" t="e">
        <f t="shared" si="44"/>
        <v>#REF!</v>
      </c>
      <c r="BO53" s="54" t="e">
        <f t="shared" si="44"/>
        <v>#REF!</v>
      </c>
      <c r="BP53" s="54" t="e">
        <f t="shared" si="44"/>
        <v>#REF!</v>
      </c>
      <c r="BQ53" s="54" t="e">
        <f t="shared" si="44"/>
        <v>#REF!</v>
      </c>
      <c r="BR53" s="54" t="e">
        <f t="shared" si="45"/>
        <v>#REF!</v>
      </c>
      <c r="BS53" s="54" t="e">
        <f t="shared" si="45"/>
        <v>#REF!</v>
      </c>
      <c r="BT53" s="54" t="e">
        <f t="shared" si="45"/>
        <v>#REF!</v>
      </c>
      <c r="BU53" s="54" t="e">
        <f t="shared" si="45"/>
        <v>#REF!</v>
      </c>
      <c r="BV53" s="54" t="e">
        <f t="shared" si="45"/>
        <v>#REF!</v>
      </c>
      <c r="BW53" s="54" t="e">
        <f t="shared" si="45"/>
        <v>#REF!</v>
      </c>
      <c r="BX53" s="54" t="e">
        <f t="shared" si="45"/>
        <v>#REF!</v>
      </c>
      <c r="BY53" s="54" t="e">
        <f t="shared" si="45"/>
        <v>#REF!</v>
      </c>
      <c r="BZ53" s="54" t="e">
        <f t="shared" si="45"/>
        <v>#REF!</v>
      </c>
      <c r="CA53" s="54" t="e">
        <f t="shared" si="45"/>
        <v>#REF!</v>
      </c>
      <c r="CB53" s="54" t="e">
        <f t="shared" si="46"/>
        <v>#REF!</v>
      </c>
      <c r="CC53" s="54" t="e">
        <f t="shared" si="46"/>
        <v>#REF!</v>
      </c>
      <c r="CD53" s="54" t="e">
        <f t="shared" si="46"/>
        <v>#REF!</v>
      </c>
      <c r="CE53" s="54" t="e">
        <f t="shared" si="46"/>
        <v>#REF!</v>
      </c>
      <c r="CF53" s="54" t="e">
        <f t="shared" si="46"/>
        <v>#REF!</v>
      </c>
      <c r="CG53" s="54" t="e">
        <f t="shared" si="46"/>
        <v>#REF!</v>
      </c>
      <c r="CH53" s="54" t="e">
        <f t="shared" si="46"/>
        <v>#REF!</v>
      </c>
      <c r="CI53" s="54" t="e">
        <f t="shared" si="46"/>
        <v>#REF!</v>
      </c>
      <c r="CJ53" s="54" t="e">
        <f t="shared" si="46"/>
        <v>#REF!</v>
      </c>
      <c r="CK53" s="54"/>
      <c r="CL53" s="54"/>
      <c r="CM53" s="54"/>
      <c r="CN53" s="59">
        <v>2043</v>
      </c>
      <c r="CO53" s="69">
        <f>SUMPRODUCT('Avoided Costs and Load Shapes'!$N56:$R56,'Avoided Costs and Load Shapes'!$W$10:$AA$10)</f>
        <v>0.27741492063066048</v>
      </c>
      <c r="CP53" s="70">
        <f>SUMPRODUCT('Avoided Costs and Load Shapes'!$N56:$R56,'Avoided Costs and Load Shapes'!$W$46:$AA$46)</f>
        <v>0.23302226726119554</v>
      </c>
    </row>
    <row r="54" spans="1:94" ht="34.5" customHeight="1">
      <c r="A54" s="82" t="s">
        <v>219</v>
      </c>
      <c r="B54" s="82" t="s">
        <v>96</v>
      </c>
      <c r="C54" s="82"/>
      <c r="D54" s="82"/>
      <c r="E54" s="129" t="e">
        <f>#REF!</f>
        <v>#REF!</v>
      </c>
      <c r="F54" s="129" t="e">
        <f>#REF!</f>
        <v>#REF!</v>
      </c>
      <c r="G54" s="82" t="s">
        <v>112</v>
      </c>
      <c r="H54" s="126" t="e">
        <f>#REF!</f>
        <v>#REF!</v>
      </c>
      <c r="I54" s="84">
        <v>0.96</v>
      </c>
      <c r="J54" s="126" t="e">
        <f>#REF!</f>
        <v>#REF!</v>
      </c>
      <c r="K54" s="126" t="e">
        <f t="shared" si="29"/>
        <v>#REF!</v>
      </c>
      <c r="L54" s="73" t="e">
        <f t="shared" si="30"/>
        <v>#REF!</v>
      </c>
      <c r="M54" s="83" t="e">
        <f>#REF!</f>
        <v>#REF!</v>
      </c>
      <c r="N54" s="84" t="e">
        <f>#REF!</f>
        <v>#REF!</v>
      </c>
      <c r="O54" s="73" t="e">
        <f t="shared" si="31"/>
        <v>#REF!</v>
      </c>
      <c r="P54" s="74" t="e">
        <f t="shared" si="12"/>
        <v>#REF!</v>
      </c>
      <c r="Q54" s="84" t="e">
        <f t="shared" si="32"/>
        <v>#REF!</v>
      </c>
      <c r="R54" s="74" t="e">
        <f t="shared" si="33"/>
        <v>#REF!</v>
      </c>
      <c r="S54" s="82"/>
      <c r="T54" s="127" t="e">
        <f>#REF!</f>
        <v>#REF!</v>
      </c>
      <c r="U54" s="85" t="e">
        <f>#REF!</f>
        <v>#REF!</v>
      </c>
      <c r="V54" s="86">
        <v>2.1000000000000001E-2</v>
      </c>
      <c r="W54" s="82"/>
      <c r="X54" s="192" t="e">
        <f t="shared" si="13"/>
        <v>#REF!</v>
      </c>
      <c r="Y54" s="87" t="e">
        <f>(NPV($C$2,Summary!$AE54:$CK54))*((1+$C$2)^0.5)</f>
        <v>#REF!</v>
      </c>
      <c r="Z54" s="75" t="e">
        <f t="shared" si="34"/>
        <v>#REF!</v>
      </c>
      <c r="AA54" s="75" t="e">
        <f t="shared" si="15"/>
        <v>#REF!</v>
      </c>
      <c r="AB54" s="75" t="e">
        <f t="shared" si="16"/>
        <v>#REF!</v>
      </c>
      <c r="AC54" s="54"/>
      <c r="AD54" s="54" t="str">
        <f t="shared" si="41"/>
        <v/>
      </c>
      <c r="AE54" s="54" t="str">
        <f t="shared" si="41"/>
        <v/>
      </c>
      <c r="AF54" s="54" t="str">
        <f t="shared" si="41"/>
        <v/>
      </c>
      <c r="AG54" s="54" t="str">
        <f t="shared" si="41"/>
        <v/>
      </c>
      <c r="AH54" s="54" t="str">
        <f t="shared" si="41"/>
        <v/>
      </c>
      <c r="AI54" s="54" t="str">
        <f t="shared" si="41"/>
        <v/>
      </c>
      <c r="AJ54" s="54" t="str">
        <f t="shared" si="41"/>
        <v/>
      </c>
      <c r="AK54" s="54" t="str">
        <f t="shared" si="41"/>
        <v/>
      </c>
      <c r="AL54" s="54" t="str">
        <f t="shared" si="41"/>
        <v/>
      </c>
      <c r="AM54" s="54" t="str">
        <f t="shared" si="41"/>
        <v/>
      </c>
      <c r="AN54" s="54" t="e">
        <f t="shared" si="42"/>
        <v>#REF!</v>
      </c>
      <c r="AO54" s="54" t="e">
        <f t="shared" si="42"/>
        <v>#REF!</v>
      </c>
      <c r="AP54" s="54" t="e">
        <f t="shared" si="42"/>
        <v>#REF!</v>
      </c>
      <c r="AQ54" s="54" t="e">
        <f t="shared" si="42"/>
        <v>#REF!</v>
      </c>
      <c r="AR54" s="54" t="e">
        <f t="shared" si="42"/>
        <v>#REF!</v>
      </c>
      <c r="AS54" s="54" t="e">
        <f t="shared" si="42"/>
        <v>#REF!</v>
      </c>
      <c r="AT54" s="54" t="e">
        <f t="shared" si="42"/>
        <v>#REF!</v>
      </c>
      <c r="AU54" s="54" t="e">
        <f t="shared" si="42"/>
        <v>#REF!</v>
      </c>
      <c r="AV54" s="54" t="e">
        <f t="shared" si="42"/>
        <v>#REF!</v>
      </c>
      <c r="AW54" s="54" t="e">
        <f t="shared" si="42"/>
        <v>#REF!</v>
      </c>
      <c r="AX54" s="54" t="e">
        <f t="shared" si="43"/>
        <v>#REF!</v>
      </c>
      <c r="AY54" s="54" t="e">
        <f t="shared" si="43"/>
        <v>#REF!</v>
      </c>
      <c r="AZ54" s="54" t="e">
        <f t="shared" si="43"/>
        <v>#REF!</v>
      </c>
      <c r="BA54" s="54" t="e">
        <f t="shared" si="43"/>
        <v>#REF!</v>
      </c>
      <c r="BB54" s="54" t="e">
        <f t="shared" si="43"/>
        <v>#REF!</v>
      </c>
      <c r="BC54" s="54" t="e">
        <f t="shared" si="43"/>
        <v>#REF!</v>
      </c>
      <c r="BD54" s="54" t="e">
        <f t="shared" si="43"/>
        <v>#REF!</v>
      </c>
      <c r="BE54" s="54" t="e">
        <f t="shared" si="43"/>
        <v>#REF!</v>
      </c>
      <c r="BF54" s="54" t="e">
        <f t="shared" si="43"/>
        <v>#REF!</v>
      </c>
      <c r="BG54" s="54" t="e">
        <f t="shared" si="43"/>
        <v>#REF!</v>
      </c>
      <c r="BH54" s="54" t="e">
        <f t="shared" si="44"/>
        <v>#REF!</v>
      </c>
      <c r="BI54" s="54" t="e">
        <f t="shared" si="44"/>
        <v>#REF!</v>
      </c>
      <c r="BJ54" s="54" t="e">
        <f t="shared" si="44"/>
        <v>#REF!</v>
      </c>
      <c r="BK54" s="54" t="e">
        <f t="shared" si="44"/>
        <v>#REF!</v>
      </c>
      <c r="BL54" s="54" t="e">
        <f t="shared" si="44"/>
        <v>#REF!</v>
      </c>
      <c r="BM54" s="54" t="e">
        <f t="shared" si="44"/>
        <v>#REF!</v>
      </c>
      <c r="BN54" s="54" t="e">
        <f t="shared" si="44"/>
        <v>#REF!</v>
      </c>
      <c r="BO54" s="54" t="e">
        <f t="shared" si="44"/>
        <v>#REF!</v>
      </c>
      <c r="BP54" s="54" t="e">
        <f t="shared" si="44"/>
        <v>#REF!</v>
      </c>
      <c r="BQ54" s="54" t="e">
        <f t="shared" si="44"/>
        <v>#REF!</v>
      </c>
      <c r="BR54" s="54" t="e">
        <f t="shared" si="45"/>
        <v>#REF!</v>
      </c>
      <c r="BS54" s="54" t="e">
        <f t="shared" si="45"/>
        <v>#REF!</v>
      </c>
      <c r="BT54" s="54" t="e">
        <f t="shared" si="45"/>
        <v>#REF!</v>
      </c>
      <c r="BU54" s="54" t="e">
        <f t="shared" si="45"/>
        <v>#REF!</v>
      </c>
      <c r="BV54" s="54" t="e">
        <f t="shared" si="45"/>
        <v>#REF!</v>
      </c>
      <c r="BW54" s="54" t="e">
        <f t="shared" si="45"/>
        <v>#REF!</v>
      </c>
      <c r="BX54" s="54" t="e">
        <f t="shared" si="45"/>
        <v>#REF!</v>
      </c>
      <c r="BY54" s="54" t="e">
        <f t="shared" si="45"/>
        <v>#REF!</v>
      </c>
      <c r="BZ54" s="54" t="e">
        <f t="shared" si="45"/>
        <v>#REF!</v>
      </c>
      <c r="CA54" s="54" t="e">
        <f t="shared" si="45"/>
        <v>#REF!</v>
      </c>
      <c r="CB54" s="54" t="e">
        <f t="shared" si="46"/>
        <v>#REF!</v>
      </c>
      <c r="CC54" s="54" t="e">
        <f t="shared" si="46"/>
        <v>#REF!</v>
      </c>
      <c r="CD54" s="54" t="e">
        <f t="shared" si="46"/>
        <v>#REF!</v>
      </c>
      <c r="CE54" s="54" t="e">
        <f t="shared" si="46"/>
        <v>#REF!</v>
      </c>
      <c r="CF54" s="54" t="e">
        <f t="shared" si="46"/>
        <v>#REF!</v>
      </c>
      <c r="CG54" s="54" t="e">
        <f t="shared" si="46"/>
        <v>#REF!</v>
      </c>
      <c r="CH54" s="54" t="e">
        <f t="shared" si="46"/>
        <v>#REF!</v>
      </c>
      <c r="CI54" s="54" t="e">
        <f t="shared" si="46"/>
        <v>#REF!</v>
      </c>
      <c r="CJ54" s="54" t="e">
        <f t="shared" si="46"/>
        <v>#REF!</v>
      </c>
      <c r="CK54" s="54"/>
      <c r="CL54" s="54"/>
      <c r="CM54" s="54"/>
      <c r="CN54" s="59">
        <v>2044</v>
      </c>
      <c r="CO54" s="69">
        <f>SUMPRODUCT('Avoided Costs and Load Shapes'!$N57:$R57,'Avoided Costs and Load Shapes'!$W$10:$AA$10)</f>
        <v>0.28518675124846199</v>
      </c>
      <c r="CP54" s="70">
        <f>SUMPRODUCT('Avoided Costs and Load Shapes'!$N57:$R57,'Avoided Costs and Load Shapes'!$W$46:$AA$46)</f>
        <v>0.24001293527903139</v>
      </c>
    </row>
    <row r="55" spans="1:94" ht="34.5" customHeight="1">
      <c r="A55" s="82" t="s">
        <v>220</v>
      </c>
      <c r="B55" s="82" t="s">
        <v>96</v>
      </c>
      <c r="C55" s="82"/>
      <c r="D55" s="82"/>
      <c r="E55" s="129" t="e">
        <f>#REF!</f>
        <v>#REF!</v>
      </c>
      <c r="F55" s="129" t="e">
        <f>#REF!</f>
        <v>#REF!</v>
      </c>
      <c r="G55" s="82" t="s">
        <v>112</v>
      </c>
      <c r="H55" s="126" t="e">
        <f>#REF!</f>
        <v>#REF!</v>
      </c>
      <c r="I55" s="84">
        <v>0.96</v>
      </c>
      <c r="J55" s="126" t="e">
        <f>#REF!</f>
        <v>#REF!</v>
      </c>
      <c r="K55" s="126" t="e">
        <f t="shared" si="29"/>
        <v>#REF!</v>
      </c>
      <c r="L55" s="73" t="e">
        <f t="shared" si="30"/>
        <v>#REF!</v>
      </c>
      <c r="M55" s="83" t="e">
        <f>#REF!</f>
        <v>#REF!</v>
      </c>
      <c r="N55" s="84" t="e">
        <f>#REF!</f>
        <v>#REF!</v>
      </c>
      <c r="O55" s="73" t="e">
        <f t="shared" si="31"/>
        <v>#REF!</v>
      </c>
      <c r="P55" s="74" t="e">
        <f t="shared" si="12"/>
        <v>#REF!</v>
      </c>
      <c r="Q55" s="84" t="e">
        <f t="shared" si="32"/>
        <v>#REF!</v>
      </c>
      <c r="R55" s="74" t="e">
        <f t="shared" si="33"/>
        <v>#REF!</v>
      </c>
      <c r="S55" s="82"/>
      <c r="T55" s="127" t="e">
        <f>#REF!</f>
        <v>#REF!</v>
      </c>
      <c r="U55" s="85" t="e">
        <f>#REF!</f>
        <v>#REF!</v>
      </c>
      <c r="V55" s="86">
        <v>2.1000000000000001E-2</v>
      </c>
      <c r="W55" s="82"/>
      <c r="X55" s="192" t="e">
        <f t="shared" si="13"/>
        <v>#REF!</v>
      </c>
      <c r="Y55" s="87" t="e">
        <f>(NPV($C$2,Summary!$AE55:$CK55))*((1+$C$2)^0.5)</f>
        <v>#REF!</v>
      </c>
      <c r="Z55" s="75" t="e">
        <f t="shared" si="34"/>
        <v>#REF!</v>
      </c>
      <c r="AA55" s="75" t="e">
        <f t="shared" si="15"/>
        <v>#REF!</v>
      </c>
      <c r="AB55" s="75" t="e">
        <f>IF(U55=0,((I55*Y55))/(((IF(Q55=0,P55,Q55))*V55)+T55),((I55*Y55))/(((IF(Q55=0,P55,Q55))*V55)+T55+((U55-T55)*I55)))</f>
        <v>#REF!</v>
      </c>
      <c r="AC55" s="54"/>
      <c r="AD55" s="54" t="str">
        <f t="shared" si="41"/>
        <v/>
      </c>
      <c r="AE55" s="54" t="str">
        <f t="shared" si="41"/>
        <v/>
      </c>
      <c r="AF55" s="54" t="str">
        <f t="shared" si="41"/>
        <v/>
      </c>
      <c r="AG55" s="54" t="str">
        <f t="shared" si="41"/>
        <v/>
      </c>
      <c r="AH55" s="54" t="str">
        <f t="shared" si="41"/>
        <v/>
      </c>
      <c r="AI55" s="54" t="str">
        <f t="shared" si="41"/>
        <v/>
      </c>
      <c r="AJ55" s="54" t="str">
        <f t="shared" si="41"/>
        <v/>
      </c>
      <c r="AK55" s="54" t="str">
        <f t="shared" si="41"/>
        <v/>
      </c>
      <c r="AL55" s="54" t="str">
        <f t="shared" si="41"/>
        <v/>
      </c>
      <c r="AM55" s="54" t="str">
        <f t="shared" si="41"/>
        <v/>
      </c>
      <c r="AN55" s="54" t="e">
        <f t="shared" si="42"/>
        <v>#REF!</v>
      </c>
      <c r="AO55" s="54" t="e">
        <f t="shared" si="42"/>
        <v>#REF!</v>
      </c>
      <c r="AP55" s="54" t="e">
        <f t="shared" si="42"/>
        <v>#REF!</v>
      </c>
      <c r="AQ55" s="54" t="e">
        <f t="shared" si="42"/>
        <v>#REF!</v>
      </c>
      <c r="AR55" s="54" t="e">
        <f t="shared" si="42"/>
        <v>#REF!</v>
      </c>
      <c r="AS55" s="54" t="e">
        <f t="shared" si="42"/>
        <v>#REF!</v>
      </c>
      <c r="AT55" s="54" t="e">
        <f t="shared" si="42"/>
        <v>#REF!</v>
      </c>
      <c r="AU55" s="54" t="e">
        <f t="shared" si="42"/>
        <v>#REF!</v>
      </c>
      <c r="AV55" s="54" t="e">
        <f t="shared" si="42"/>
        <v>#REF!</v>
      </c>
      <c r="AW55" s="54" t="e">
        <f t="shared" si="42"/>
        <v>#REF!</v>
      </c>
      <c r="AX55" s="54" t="e">
        <f t="shared" si="43"/>
        <v>#REF!</v>
      </c>
      <c r="AY55" s="54" t="e">
        <f t="shared" si="43"/>
        <v>#REF!</v>
      </c>
      <c r="AZ55" s="54" t="e">
        <f t="shared" si="43"/>
        <v>#REF!</v>
      </c>
      <c r="BA55" s="54" t="e">
        <f t="shared" si="43"/>
        <v>#REF!</v>
      </c>
      <c r="BB55" s="54" t="e">
        <f t="shared" si="43"/>
        <v>#REF!</v>
      </c>
      <c r="BC55" s="54" t="e">
        <f t="shared" si="43"/>
        <v>#REF!</v>
      </c>
      <c r="BD55" s="54" t="e">
        <f t="shared" si="43"/>
        <v>#REF!</v>
      </c>
      <c r="BE55" s="54" t="e">
        <f t="shared" si="43"/>
        <v>#REF!</v>
      </c>
      <c r="BF55" s="54" t="e">
        <f t="shared" si="43"/>
        <v>#REF!</v>
      </c>
      <c r="BG55" s="54" t="e">
        <f t="shared" si="43"/>
        <v>#REF!</v>
      </c>
      <c r="BH55" s="54" t="e">
        <f t="shared" si="44"/>
        <v>#REF!</v>
      </c>
      <c r="BI55" s="54" t="e">
        <f t="shared" si="44"/>
        <v>#REF!</v>
      </c>
      <c r="BJ55" s="54" t="e">
        <f t="shared" si="44"/>
        <v>#REF!</v>
      </c>
      <c r="BK55" s="54" t="e">
        <f t="shared" si="44"/>
        <v>#REF!</v>
      </c>
      <c r="BL55" s="54" t="e">
        <f t="shared" si="44"/>
        <v>#REF!</v>
      </c>
      <c r="BM55" s="54" t="e">
        <f t="shared" si="44"/>
        <v>#REF!</v>
      </c>
      <c r="BN55" s="54" t="e">
        <f t="shared" si="44"/>
        <v>#REF!</v>
      </c>
      <c r="BO55" s="54" t="e">
        <f t="shared" si="44"/>
        <v>#REF!</v>
      </c>
      <c r="BP55" s="54" t="e">
        <f t="shared" si="44"/>
        <v>#REF!</v>
      </c>
      <c r="BQ55" s="54" t="e">
        <f t="shared" si="44"/>
        <v>#REF!</v>
      </c>
      <c r="BR55" s="54" t="e">
        <f t="shared" si="45"/>
        <v>#REF!</v>
      </c>
      <c r="BS55" s="54" t="e">
        <f t="shared" si="45"/>
        <v>#REF!</v>
      </c>
      <c r="BT55" s="54" t="e">
        <f t="shared" si="45"/>
        <v>#REF!</v>
      </c>
      <c r="BU55" s="54" t="e">
        <f t="shared" si="45"/>
        <v>#REF!</v>
      </c>
      <c r="BV55" s="54" t="e">
        <f t="shared" si="45"/>
        <v>#REF!</v>
      </c>
      <c r="BW55" s="54" t="e">
        <f t="shared" si="45"/>
        <v>#REF!</v>
      </c>
      <c r="BX55" s="54" t="e">
        <f t="shared" si="45"/>
        <v>#REF!</v>
      </c>
      <c r="BY55" s="54" t="e">
        <f t="shared" si="45"/>
        <v>#REF!</v>
      </c>
      <c r="BZ55" s="54" t="e">
        <f t="shared" si="45"/>
        <v>#REF!</v>
      </c>
      <c r="CA55" s="54" t="e">
        <f t="shared" si="45"/>
        <v>#REF!</v>
      </c>
      <c r="CB55" s="54" t="e">
        <f t="shared" si="46"/>
        <v>#REF!</v>
      </c>
      <c r="CC55" s="54" t="e">
        <f t="shared" si="46"/>
        <v>#REF!</v>
      </c>
      <c r="CD55" s="54" t="e">
        <f t="shared" si="46"/>
        <v>#REF!</v>
      </c>
      <c r="CE55" s="54" t="e">
        <f t="shared" si="46"/>
        <v>#REF!</v>
      </c>
      <c r="CF55" s="54" t="e">
        <f t="shared" si="46"/>
        <v>#REF!</v>
      </c>
      <c r="CG55" s="54" t="e">
        <f t="shared" si="46"/>
        <v>#REF!</v>
      </c>
      <c r="CH55" s="54" t="e">
        <f t="shared" si="46"/>
        <v>#REF!</v>
      </c>
      <c r="CI55" s="54" t="e">
        <f t="shared" si="46"/>
        <v>#REF!</v>
      </c>
      <c r="CJ55" s="54" t="e">
        <f t="shared" si="46"/>
        <v>#REF!</v>
      </c>
      <c r="CK55" s="54"/>
      <c r="CL55" s="54"/>
      <c r="CM55" s="54"/>
      <c r="CN55" s="59">
        <v>2045</v>
      </c>
      <c r="CO55" s="69">
        <f>SUMPRODUCT('Avoided Costs and Load Shapes'!$N58:$R58,'Avoided Costs and Load Shapes'!$W$10:$AA$10)</f>
        <v>0.29319173678479754</v>
      </c>
      <c r="CP55" s="70">
        <f>SUMPRODUCT('Avoided Costs and Load Shapes'!$N58:$R58,'Avoided Costs and Load Shapes'!$W$46:$AA$46)</f>
        <v>0.24721332333740237</v>
      </c>
    </row>
    <row r="56" spans="1:94" ht="34.5" customHeight="1">
      <c r="A56" s="82" t="s">
        <v>221</v>
      </c>
      <c r="B56" s="82" t="s">
        <v>96</v>
      </c>
      <c r="C56" s="82"/>
      <c r="D56" s="82"/>
      <c r="E56" s="129" t="e">
        <f>#REF!</f>
        <v>#REF!</v>
      </c>
      <c r="F56" s="129" t="e">
        <f>#REF!</f>
        <v>#REF!</v>
      </c>
      <c r="G56" s="82" t="s">
        <v>112</v>
      </c>
      <c r="H56" s="126" t="e">
        <f>#REF!</f>
        <v>#REF!</v>
      </c>
      <c r="I56" s="84">
        <v>0.96</v>
      </c>
      <c r="J56" s="126" t="e">
        <f>#REF!</f>
        <v>#REF!</v>
      </c>
      <c r="K56" s="126" t="e">
        <f t="shared" si="29"/>
        <v>#REF!</v>
      </c>
      <c r="L56" s="73" t="e">
        <f t="shared" si="30"/>
        <v>#REF!</v>
      </c>
      <c r="M56" s="83" t="e">
        <f>#REF!</f>
        <v>#REF!</v>
      </c>
      <c r="N56" s="84" t="e">
        <f>#REF!</f>
        <v>#REF!</v>
      </c>
      <c r="O56" s="73" t="e">
        <f t="shared" si="31"/>
        <v>#REF!</v>
      </c>
      <c r="P56" s="74" t="e">
        <f t="shared" si="12"/>
        <v>#REF!</v>
      </c>
      <c r="Q56" s="84" t="e">
        <f t="shared" si="32"/>
        <v>#REF!</v>
      </c>
      <c r="R56" s="74" t="e">
        <f t="shared" si="33"/>
        <v>#REF!</v>
      </c>
      <c r="S56" s="82"/>
      <c r="T56" s="127" t="e">
        <f>#REF!</f>
        <v>#REF!</v>
      </c>
      <c r="U56" s="85" t="e">
        <f>#REF!</f>
        <v>#REF!</v>
      </c>
      <c r="V56" s="86">
        <v>2.1000000000000001E-2</v>
      </c>
      <c r="W56" s="82"/>
      <c r="X56" s="192" t="e">
        <f t="shared" si="13"/>
        <v>#REF!</v>
      </c>
      <c r="Y56" s="87" t="e">
        <f>(NPV($C$2,Summary!$AE56:$CK56))*((1+$C$2)^0.5)</f>
        <v>#REF!</v>
      </c>
      <c r="Z56" s="75" t="e">
        <f t="shared" si="34"/>
        <v>#REF!</v>
      </c>
      <c r="AA56" s="75" t="e">
        <f t="shared" si="15"/>
        <v>#REF!</v>
      </c>
      <c r="AB56" s="75" t="e">
        <f>IF(U56=0,((I56*Y56))/(((IF(Q56=0,P56,Q56))*V56)+T56),((I56*Y56))/(((IF(Q56=0,P56,Q56))*V56)+T56+((U56-T56)*I56)))</f>
        <v>#REF!</v>
      </c>
      <c r="AC56" s="54"/>
      <c r="AD56" s="54" t="str">
        <f t="shared" si="41"/>
        <v/>
      </c>
      <c r="AE56" s="54" t="str">
        <f t="shared" si="41"/>
        <v/>
      </c>
      <c r="AF56" s="54" t="str">
        <f t="shared" si="41"/>
        <v/>
      </c>
      <c r="AG56" s="54" t="str">
        <f t="shared" si="41"/>
        <v/>
      </c>
      <c r="AH56" s="54" t="str">
        <f t="shared" si="41"/>
        <v/>
      </c>
      <c r="AI56" s="54" t="str">
        <f t="shared" si="41"/>
        <v/>
      </c>
      <c r="AJ56" s="54" t="str">
        <f t="shared" si="41"/>
        <v/>
      </c>
      <c r="AK56" s="54" t="str">
        <f t="shared" si="41"/>
        <v/>
      </c>
      <c r="AL56" s="54" t="str">
        <f t="shared" si="41"/>
        <v/>
      </c>
      <c r="AM56" s="54" t="str">
        <f t="shared" si="41"/>
        <v/>
      </c>
      <c r="AN56" s="54" t="e">
        <f t="shared" si="42"/>
        <v>#REF!</v>
      </c>
      <c r="AO56" s="54" t="e">
        <f t="shared" si="42"/>
        <v>#REF!</v>
      </c>
      <c r="AP56" s="54" t="e">
        <f t="shared" si="42"/>
        <v>#REF!</v>
      </c>
      <c r="AQ56" s="54" t="e">
        <f t="shared" si="42"/>
        <v>#REF!</v>
      </c>
      <c r="AR56" s="54" t="e">
        <f t="shared" si="42"/>
        <v>#REF!</v>
      </c>
      <c r="AS56" s="54" t="e">
        <f t="shared" si="42"/>
        <v>#REF!</v>
      </c>
      <c r="AT56" s="54" t="e">
        <f t="shared" si="42"/>
        <v>#REF!</v>
      </c>
      <c r="AU56" s="54" t="e">
        <f t="shared" si="42"/>
        <v>#REF!</v>
      </c>
      <c r="AV56" s="54" t="e">
        <f t="shared" si="42"/>
        <v>#REF!</v>
      </c>
      <c r="AW56" s="54" t="e">
        <f t="shared" si="42"/>
        <v>#REF!</v>
      </c>
      <c r="AX56" s="54" t="e">
        <f t="shared" si="43"/>
        <v>#REF!</v>
      </c>
      <c r="AY56" s="54" t="e">
        <f t="shared" si="43"/>
        <v>#REF!</v>
      </c>
      <c r="AZ56" s="54" t="e">
        <f t="shared" si="43"/>
        <v>#REF!</v>
      </c>
      <c r="BA56" s="54" t="e">
        <f t="shared" si="43"/>
        <v>#REF!</v>
      </c>
      <c r="BB56" s="54" t="e">
        <f t="shared" si="43"/>
        <v>#REF!</v>
      </c>
      <c r="BC56" s="54" t="e">
        <f t="shared" si="43"/>
        <v>#REF!</v>
      </c>
      <c r="BD56" s="54" t="e">
        <f t="shared" si="43"/>
        <v>#REF!</v>
      </c>
      <c r="BE56" s="54" t="e">
        <f t="shared" si="43"/>
        <v>#REF!</v>
      </c>
      <c r="BF56" s="54" t="e">
        <f t="shared" si="43"/>
        <v>#REF!</v>
      </c>
      <c r="BG56" s="54" t="e">
        <f t="shared" si="43"/>
        <v>#REF!</v>
      </c>
      <c r="BH56" s="54" t="e">
        <f t="shared" si="44"/>
        <v>#REF!</v>
      </c>
      <c r="BI56" s="54" t="e">
        <f t="shared" si="44"/>
        <v>#REF!</v>
      </c>
      <c r="BJ56" s="54" t="e">
        <f t="shared" si="44"/>
        <v>#REF!</v>
      </c>
      <c r="BK56" s="54" t="e">
        <f t="shared" si="44"/>
        <v>#REF!</v>
      </c>
      <c r="BL56" s="54" t="e">
        <f t="shared" si="44"/>
        <v>#REF!</v>
      </c>
      <c r="BM56" s="54" t="e">
        <f t="shared" si="44"/>
        <v>#REF!</v>
      </c>
      <c r="BN56" s="54" t="e">
        <f t="shared" si="44"/>
        <v>#REF!</v>
      </c>
      <c r="BO56" s="54" t="e">
        <f t="shared" si="44"/>
        <v>#REF!</v>
      </c>
      <c r="BP56" s="54" t="e">
        <f t="shared" si="44"/>
        <v>#REF!</v>
      </c>
      <c r="BQ56" s="54" t="e">
        <f t="shared" si="44"/>
        <v>#REF!</v>
      </c>
      <c r="BR56" s="54" t="e">
        <f t="shared" si="45"/>
        <v>#REF!</v>
      </c>
      <c r="BS56" s="54" t="e">
        <f t="shared" si="45"/>
        <v>#REF!</v>
      </c>
      <c r="BT56" s="54" t="e">
        <f t="shared" si="45"/>
        <v>#REF!</v>
      </c>
      <c r="BU56" s="54" t="e">
        <f t="shared" si="45"/>
        <v>#REF!</v>
      </c>
      <c r="BV56" s="54" t="e">
        <f t="shared" si="45"/>
        <v>#REF!</v>
      </c>
      <c r="BW56" s="54" t="e">
        <f t="shared" si="45"/>
        <v>#REF!</v>
      </c>
      <c r="BX56" s="54" t="e">
        <f t="shared" si="45"/>
        <v>#REF!</v>
      </c>
      <c r="BY56" s="54" t="e">
        <f t="shared" si="45"/>
        <v>#REF!</v>
      </c>
      <c r="BZ56" s="54" t="e">
        <f t="shared" si="45"/>
        <v>#REF!</v>
      </c>
      <c r="CA56" s="54" t="e">
        <f t="shared" si="45"/>
        <v>#REF!</v>
      </c>
      <c r="CB56" s="54" t="e">
        <f t="shared" si="46"/>
        <v>#REF!</v>
      </c>
      <c r="CC56" s="54" t="e">
        <f t="shared" si="46"/>
        <v>#REF!</v>
      </c>
      <c r="CD56" s="54" t="e">
        <f t="shared" si="46"/>
        <v>#REF!</v>
      </c>
      <c r="CE56" s="54" t="e">
        <f t="shared" si="46"/>
        <v>#REF!</v>
      </c>
      <c r="CF56" s="54" t="e">
        <f t="shared" si="46"/>
        <v>#REF!</v>
      </c>
      <c r="CG56" s="54" t="e">
        <f t="shared" si="46"/>
        <v>#REF!</v>
      </c>
      <c r="CH56" s="54" t="e">
        <f t="shared" si="46"/>
        <v>#REF!</v>
      </c>
      <c r="CI56" s="54" t="e">
        <f t="shared" si="46"/>
        <v>#REF!</v>
      </c>
      <c r="CJ56" s="54" t="e">
        <f t="shared" si="46"/>
        <v>#REF!</v>
      </c>
      <c r="CK56" s="54"/>
      <c r="CL56" s="54"/>
      <c r="CM56" s="54"/>
      <c r="CN56" s="59">
        <v>2046</v>
      </c>
      <c r="CO56" s="69">
        <f>SUMPRODUCT('Avoided Costs and Load Shapes'!$N59:$R59,'Avoided Costs and Load Shapes'!$W$10:$AA$10)</f>
        <v>0.30143687188722323</v>
      </c>
      <c r="CP56" s="70">
        <f>SUMPRODUCT('Avoided Costs and Load Shapes'!$N59:$R59,'Avoided Costs and Load Shapes'!$W$46:$AA$46)</f>
        <v>0.2546297230375244</v>
      </c>
    </row>
    <row r="57" spans="1:94" ht="34.5" customHeight="1">
      <c r="A57" s="82" t="s">
        <v>222</v>
      </c>
      <c r="B57" s="82" t="s">
        <v>96</v>
      </c>
      <c r="C57" s="82"/>
      <c r="D57" s="82"/>
      <c r="E57" s="129" t="e">
        <f>#REF!</f>
        <v>#REF!</v>
      </c>
      <c r="F57" s="129" t="e">
        <f>#REF!</f>
        <v>#REF!</v>
      </c>
      <c r="G57" s="82" t="s">
        <v>112</v>
      </c>
      <c r="H57" s="126" t="e">
        <f>#REF!</f>
        <v>#REF!</v>
      </c>
      <c r="I57" s="84">
        <v>0.96</v>
      </c>
      <c r="J57" s="126" t="e">
        <f>#REF!</f>
        <v>#REF!</v>
      </c>
      <c r="K57" s="126" t="e">
        <f t="shared" si="29"/>
        <v>#REF!</v>
      </c>
      <c r="L57" s="73" t="e">
        <f t="shared" si="30"/>
        <v>#REF!</v>
      </c>
      <c r="M57" s="83" t="e">
        <f>#REF!</f>
        <v>#REF!</v>
      </c>
      <c r="N57" s="84" t="e">
        <f>#REF!</f>
        <v>#REF!</v>
      </c>
      <c r="O57" s="73" t="e">
        <f t="shared" si="31"/>
        <v>#REF!</v>
      </c>
      <c r="P57" s="74" t="e">
        <f t="shared" si="12"/>
        <v>#REF!</v>
      </c>
      <c r="Q57" s="84" t="e">
        <f t="shared" si="32"/>
        <v>#REF!</v>
      </c>
      <c r="R57" s="74" t="e">
        <f t="shared" si="33"/>
        <v>#REF!</v>
      </c>
      <c r="S57" s="82"/>
      <c r="T57" s="127" t="e">
        <f>#REF!</f>
        <v>#REF!</v>
      </c>
      <c r="U57" s="85" t="e">
        <f>#REF!</f>
        <v>#REF!</v>
      </c>
      <c r="V57" s="86">
        <v>2.1000000000000001E-2</v>
      </c>
      <c r="W57" s="82"/>
      <c r="X57" s="192" t="e">
        <f t="shared" si="13"/>
        <v>#REF!</v>
      </c>
      <c r="Y57" s="87" t="e">
        <f>(NPV($C$2,Summary!$AE57:$CK57))*((1+$C$2)^0.5)</f>
        <v>#REF!</v>
      </c>
      <c r="Z57" s="75" t="e">
        <f t="shared" si="34"/>
        <v>#REF!</v>
      </c>
      <c r="AA57" s="75" t="e">
        <f t="shared" si="15"/>
        <v>#REF!</v>
      </c>
      <c r="AB57" s="75" t="e">
        <f t="shared" si="16"/>
        <v>#REF!</v>
      </c>
      <c r="AC57" s="54"/>
      <c r="AD57" s="54" t="str">
        <f t="shared" si="41"/>
        <v/>
      </c>
      <c r="AE57" s="54" t="str">
        <f t="shared" si="41"/>
        <v/>
      </c>
      <c r="AF57" s="54" t="str">
        <f t="shared" si="41"/>
        <v/>
      </c>
      <c r="AG57" s="54" t="str">
        <f t="shared" si="41"/>
        <v/>
      </c>
      <c r="AH57" s="54" t="str">
        <f t="shared" si="41"/>
        <v/>
      </c>
      <c r="AI57" s="54" t="str">
        <f t="shared" si="41"/>
        <v/>
      </c>
      <c r="AJ57" s="54" t="str">
        <f t="shared" si="41"/>
        <v/>
      </c>
      <c r="AK57" s="54" t="str">
        <f t="shared" si="41"/>
        <v/>
      </c>
      <c r="AL57" s="54" t="str">
        <f t="shared" si="41"/>
        <v/>
      </c>
      <c r="AM57" s="54" t="str">
        <f t="shared" si="41"/>
        <v/>
      </c>
      <c r="AN57" s="54" t="e">
        <f t="shared" si="42"/>
        <v>#REF!</v>
      </c>
      <c r="AO57" s="54" t="e">
        <f t="shared" si="42"/>
        <v>#REF!</v>
      </c>
      <c r="AP57" s="54" t="e">
        <f t="shared" si="42"/>
        <v>#REF!</v>
      </c>
      <c r="AQ57" s="54" t="e">
        <f t="shared" si="42"/>
        <v>#REF!</v>
      </c>
      <c r="AR57" s="54" t="e">
        <f t="shared" si="42"/>
        <v>#REF!</v>
      </c>
      <c r="AS57" s="54" t="e">
        <f t="shared" si="42"/>
        <v>#REF!</v>
      </c>
      <c r="AT57" s="54" t="e">
        <f t="shared" si="42"/>
        <v>#REF!</v>
      </c>
      <c r="AU57" s="54" t="e">
        <f t="shared" si="42"/>
        <v>#REF!</v>
      </c>
      <c r="AV57" s="54" t="e">
        <f t="shared" si="42"/>
        <v>#REF!</v>
      </c>
      <c r="AW57" s="54" t="e">
        <f t="shared" si="42"/>
        <v>#REF!</v>
      </c>
      <c r="AX57" s="54" t="e">
        <f t="shared" si="43"/>
        <v>#REF!</v>
      </c>
      <c r="AY57" s="54" t="e">
        <f t="shared" si="43"/>
        <v>#REF!</v>
      </c>
      <c r="AZ57" s="54" t="e">
        <f t="shared" si="43"/>
        <v>#REF!</v>
      </c>
      <c r="BA57" s="54" t="e">
        <f t="shared" si="43"/>
        <v>#REF!</v>
      </c>
      <c r="BB57" s="54" t="e">
        <f t="shared" si="43"/>
        <v>#REF!</v>
      </c>
      <c r="BC57" s="54" t="e">
        <f t="shared" si="43"/>
        <v>#REF!</v>
      </c>
      <c r="BD57" s="54" t="e">
        <f t="shared" si="43"/>
        <v>#REF!</v>
      </c>
      <c r="BE57" s="54" t="e">
        <f t="shared" si="43"/>
        <v>#REF!</v>
      </c>
      <c r="BF57" s="54" t="e">
        <f t="shared" si="43"/>
        <v>#REF!</v>
      </c>
      <c r="BG57" s="54" t="e">
        <f t="shared" si="43"/>
        <v>#REF!</v>
      </c>
      <c r="BH57" s="54" t="e">
        <f t="shared" si="44"/>
        <v>#REF!</v>
      </c>
      <c r="BI57" s="54" t="e">
        <f t="shared" si="44"/>
        <v>#REF!</v>
      </c>
      <c r="BJ57" s="54" t="e">
        <f t="shared" si="44"/>
        <v>#REF!</v>
      </c>
      <c r="BK57" s="54" t="e">
        <f t="shared" si="44"/>
        <v>#REF!</v>
      </c>
      <c r="BL57" s="54" t="e">
        <f t="shared" si="44"/>
        <v>#REF!</v>
      </c>
      <c r="BM57" s="54" t="e">
        <f t="shared" si="44"/>
        <v>#REF!</v>
      </c>
      <c r="BN57" s="54" t="e">
        <f t="shared" si="44"/>
        <v>#REF!</v>
      </c>
      <c r="BO57" s="54" t="e">
        <f t="shared" si="44"/>
        <v>#REF!</v>
      </c>
      <c r="BP57" s="54" t="e">
        <f t="shared" si="44"/>
        <v>#REF!</v>
      </c>
      <c r="BQ57" s="54" t="e">
        <f t="shared" si="44"/>
        <v>#REF!</v>
      </c>
      <c r="BR57" s="54" t="e">
        <f t="shared" si="45"/>
        <v>#REF!</v>
      </c>
      <c r="BS57" s="54" t="e">
        <f t="shared" si="45"/>
        <v>#REF!</v>
      </c>
      <c r="BT57" s="54" t="e">
        <f t="shared" si="45"/>
        <v>#REF!</v>
      </c>
      <c r="BU57" s="54" t="e">
        <f t="shared" si="45"/>
        <v>#REF!</v>
      </c>
      <c r="BV57" s="54" t="e">
        <f t="shared" si="45"/>
        <v>#REF!</v>
      </c>
      <c r="BW57" s="54" t="e">
        <f t="shared" si="45"/>
        <v>#REF!</v>
      </c>
      <c r="BX57" s="54" t="e">
        <f t="shared" si="45"/>
        <v>#REF!</v>
      </c>
      <c r="BY57" s="54" t="e">
        <f t="shared" si="45"/>
        <v>#REF!</v>
      </c>
      <c r="BZ57" s="54" t="e">
        <f t="shared" si="45"/>
        <v>#REF!</v>
      </c>
      <c r="CA57" s="54" t="e">
        <f t="shared" si="45"/>
        <v>#REF!</v>
      </c>
      <c r="CB57" s="54" t="e">
        <f t="shared" si="46"/>
        <v>#REF!</v>
      </c>
      <c r="CC57" s="54" t="e">
        <f t="shared" si="46"/>
        <v>#REF!</v>
      </c>
      <c r="CD57" s="54" t="e">
        <f t="shared" si="46"/>
        <v>#REF!</v>
      </c>
      <c r="CE57" s="54" t="e">
        <f t="shared" si="46"/>
        <v>#REF!</v>
      </c>
      <c r="CF57" s="54" t="e">
        <f t="shared" si="46"/>
        <v>#REF!</v>
      </c>
      <c r="CG57" s="54" t="e">
        <f t="shared" si="46"/>
        <v>#REF!</v>
      </c>
      <c r="CH57" s="54" t="e">
        <f t="shared" si="46"/>
        <v>#REF!</v>
      </c>
      <c r="CI57" s="54" t="e">
        <f t="shared" si="46"/>
        <v>#REF!</v>
      </c>
      <c r="CJ57" s="54" t="e">
        <f t="shared" si="46"/>
        <v>#REF!</v>
      </c>
      <c r="CK57" s="54"/>
      <c r="CL57" s="54"/>
      <c r="CM57" s="54"/>
      <c r="CN57" s="59">
        <v>2047</v>
      </c>
      <c r="CO57" s="69">
        <f>SUMPRODUCT('Avoided Costs and Load Shapes'!$N60:$R60,'Avoided Costs and Load Shapes'!$W$10:$AA$10)</f>
        <v>0.30992936104272162</v>
      </c>
      <c r="CP57" s="70">
        <f>SUMPRODUCT('Avoided Costs and Load Shapes'!$N60:$R60,'Avoided Costs and Load Shapes'!$W$46:$AA$46)</f>
        <v>0.26226861472865021</v>
      </c>
    </row>
    <row r="58" spans="1:94" ht="34.5" customHeight="1">
      <c r="A58" s="82" t="s">
        <v>223</v>
      </c>
      <c r="B58" s="82" t="s">
        <v>96</v>
      </c>
      <c r="C58" s="82"/>
      <c r="D58" s="82"/>
      <c r="E58" s="129" t="e">
        <f>#REF!</f>
        <v>#REF!</v>
      </c>
      <c r="F58" s="129" t="e">
        <f>#REF!</f>
        <v>#REF!</v>
      </c>
      <c r="G58" s="82" t="s">
        <v>112</v>
      </c>
      <c r="H58" s="126" t="e">
        <f>#REF!</f>
        <v>#REF!</v>
      </c>
      <c r="I58" s="84">
        <v>0.96</v>
      </c>
      <c r="J58" s="126" t="e">
        <f>#REF!</f>
        <v>#REF!</v>
      </c>
      <c r="K58" s="126" t="e">
        <f t="shared" si="29"/>
        <v>#REF!</v>
      </c>
      <c r="L58" s="73" t="e">
        <f t="shared" si="30"/>
        <v>#REF!</v>
      </c>
      <c r="M58" s="83" t="e">
        <f>#REF!</f>
        <v>#REF!</v>
      </c>
      <c r="N58" s="84" t="e">
        <f>#REF!</f>
        <v>#REF!</v>
      </c>
      <c r="O58" s="73" t="e">
        <f t="shared" si="31"/>
        <v>#REF!</v>
      </c>
      <c r="P58" s="74" t="e">
        <f t="shared" si="12"/>
        <v>#REF!</v>
      </c>
      <c r="Q58" s="84" t="e">
        <f t="shared" si="32"/>
        <v>#REF!</v>
      </c>
      <c r="R58" s="74" t="e">
        <f t="shared" si="33"/>
        <v>#REF!</v>
      </c>
      <c r="S58" s="82"/>
      <c r="T58" s="127" t="e">
        <f>#REF!</f>
        <v>#REF!</v>
      </c>
      <c r="U58" s="85" t="e">
        <f>#REF!</f>
        <v>#REF!</v>
      </c>
      <c r="V58" s="86">
        <v>2.1000000000000001E-2</v>
      </c>
      <c r="W58" s="82"/>
      <c r="X58" s="192" t="e">
        <f t="shared" si="13"/>
        <v>#REF!</v>
      </c>
      <c r="Y58" s="87" t="e">
        <f>(NPV($C$2,Summary!$AE58:$CK58))*((1+$C$2)^0.5)</f>
        <v>#REF!</v>
      </c>
      <c r="Z58" s="75" t="e">
        <f t="shared" si="34"/>
        <v>#REF!</v>
      </c>
      <c r="AA58" s="75" t="e">
        <f t="shared" si="15"/>
        <v>#REF!</v>
      </c>
      <c r="AB58" s="75" t="e">
        <f t="shared" si="16"/>
        <v>#REF!</v>
      </c>
      <c r="AC58" s="54"/>
      <c r="AD58" s="54" t="str">
        <f t="shared" si="41"/>
        <v/>
      </c>
      <c r="AE58" s="54" t="str">
        <f t="shared" si="41"/>
        <v/>
      </c>
      <c r="AF58" s="54" t="str">
        <f t="shared" si="41"/>
        <v/>
      </c>
      <c r="AG58" s="54" t="str">
        <f t="shared" si="41"/>
        <v/>
      </c>
      <c r="AH58" s="54" t="str">
        <f t="shared" si="41"/>
        <v/>
      </c>
      <c r="AI58" s="54" t="str">
        <f t="shared" si="41"/>
        <v/>
      </c>
      <c r="AJ58" s="54" t="str">
        <f t="shared" si="41"/>
        <v/>
      </c>
      <c r="AK58" s="54" t="str">
        <f t="shared" si="41"/>
        <v/>
      </c>
      <c r="AL58" s="54" t="str">
        <f t="shared" si="41"/>
        <v/>
      </c>
      <c r="AM58" s="54" t="str">
        <f t="shared" si="41"/>
        <v/>
      </c>
      <c r="AN58" s="54" t="e">
        <f t="shared" si="42"/>
        <v>#REF!</v>
      </c>
      <c r="AO58" s="54" t="e">
        <f t="shared" si="42"/>
        <v>#REF!</v>
      </c>
      <c r="AP58" s="54" t="e">
        <f t="shared" si="42"/>
        <v>#REF!</v>
      </c>
      <c r="AQ58" s="54" t="e">
        <f t="shared" si="42"/>
        <v>#REF!</v>
      </c>
      <c r="AR58" s="54" t="e">
        <f t="shared" si="42"/>
        <v>#REF!</v>
      </c>
      <c r="AS58" s="54" t="e">
        <f t="shared" si="42"/>
        <v>#REF!</v>
      </c>
      <c r="AT58" s="54" t="e">
        <f t="shared" si="42"/>
        <v>#REF!</v>
      </c>
      <c r="AU58" s="54" t="e">
        <f t="shared" si="42"/>
        <v>#REF!</v>
      </c>
      <c r="AV58" s="54" t="e">
        <f t="shared" si="42"/>
        <v>#REF!</v>
      </c>
      <c r="AW58" s="54" t="e">
        <f t="shared" si="42"/>
        <v>#REF!</v>
      </c>
      <c r="AX58" s="54" t="e">
        <f t="shared" si="43"/>
        <v>#REF!</v>
      </c>
      <c r="AY58" s="54" t="e">
        <f t="shared" si="43"/>
        <v>#REF!</v>
      </c>
      <c r="AZ58" s="54" t="e">
        <f t="shared" si="43"/>
        <v>#REF!</v>
      </c>
      <c r="BA58" s="54" t="e">
        <f t="shared" si="43"/>
        <v>#REF!</v>
      </c>
      <c r="BB58" s="54" t="e">
        <f t="shared" si="43"/>
        <v>#REF!</v>
      </c>
      <c r="BC58" s="54" t="e">
        <f t="shared" si="43"/>
        <v>#REF!</v>
      </c>
      <c r="BD58" s="54" t="e">
        <f t="shared" si="43"/>
        <v>#REF!</v>
      </c>
      <c r="BE58" s="54" t="e">
        <f t="shared" si="43"/>
        <v>#REF!</v>
      </c>
      <c r="BF58" s="54" t="e">
        <f t="shared" si="43"/>
        <v>#REF!</v>
      </c>
      <c r="BG58" s="54" t="e">
        <f t="shared" si="43"/>
        <v>#REF!</v>
      </c>
      <c r="BH58" s="54" t="e">
        <f t="shared" si="44"/>
        <v>#REF!</v>
      </c>
      <c r="BI58" s="54" t="e">
        <f t="shared" si="44"/>
        <v>#REF!</v>
      </c>
      <c r="BJ58" s="54" t="e">
        <f t="shared" si="44"/>
        <v>#REF!</v>
      </c>
      <c r="BK58" s="54" t="e">
        <f t="shared" si="44"/>
        <v>#REF!</v>
      </c>
      <c r="BL58" s="54" t="e">
        <f t="shared" si="44"/>
        <v>#REF!</v>
      </c>
      <c r="BM58" s="54" t="e">
        <f t="shared" si="44"/>
        <v>#REF!</v>
      </c>
      <c r="BN58" s="54" t="e">
        <f t="shared" si="44"/>
        <v>#REF!</v>
      </c>
      <c r="BO58" s="54" t="e">
        <f t="shared" si="44"/>
        <v>#REF!</v>
      </c>
      <c r="BP58" s="54" t="e">
        <f t="shared" si="44"/>
        <v>#REF!</v>
      </c>
      <c r="BQ58" s="54" t="e">
        <f t="shared" si="44"/>
        <v>#REF!</v>
      </c>
      <c r="BR58" s="54" t="e">
        <f t="shared" si="45"/>
        <v>#REF!</v>
      </c>
      <c r="BS58" s="54" t="e">
        <f t="shared" si="45"/>
        <v>#REF!</v>
      </c>
      <c r="BT58" s="54" t="e">
        <f t="shared" si="45"/>
        <v>#REF!</v>
      </c>
      <c r="BU58" s="54" t="e">
        <f t="shared" si="45"/>
        <v>#REF!</v>
      </c>
      <c r="BV58" s="54" t="e">
        <f t="shared" si="45"/>
        <v>#REF!</v>
      </c>
      <c r="BW58" s="54" t="e">
        <f t="shared" si="45"/>
        <v>#REF!</v>
      </c>
      <c r="BX58" s="54" t="e">
        <f t="shared" si="45"/>
        <v>#REF!</v>
      </c>
      <c r="BY58" s="54" t="e">
        <f t="shared" si="45"/>
        <v>#REF!</v>
      </c>
      <c r="BZ58" s="54" t="e">
        <f t="shared" si="45"/>
        <v>#REF!</v>
      </c>
      <c r="CA58" s="54" t="e">
        <f t="shared" si="45"/>
        <v>#REF!</v>
      </c>
      <c r="CB58" s="54" t="e">
        <f t="shared" si="46"/>
        <v>#REF!</v>
      </c>
      <c r="CC58" s="54" t="e">
        <f t="shared" si="46"/>
        <v>#REF!</v>
      </c>
      <c r="CD58" s="54" t="e">
        <f t="shared" si="46"/>
        <v>#REF!</v>
      </c>
      <c r="CE58" s="54" t="e">
        <f t="shared" si="46"/>
        <v>#REF!</v>
      </c>
      <c r="CF58" s="54" t="e">
        <f t="shared" si="46"/>
        <v>#REF!</v>
      </c>
      <c r="CG58" s="54" t="e">
        <f t="shared" si="46"/>
        <v>#REF!</v>
      </c>
      <c r="CH58" s="54" t="e">
        <f t="shared" si="46"/>
        <v>#REF!</v>
      </c>
      <c r="CI58" s="54" t="e">
        <f t="shared" si="46"/>
        <v>#REF!</v>
      </c>
      <c r="CJ58" s="54" t="e">
        <f t="shared" si="46"/>
        <v>#REF!</v>
      </c>
      <c r="CK58" s="54"/>
      <c r="CL58" s="54"/>
      <c r="CM58" s="54"/>
      <c r="CN58" s="59">
        <v>2048</v>
      </c>
      <c r="CO58" s="69">
        <f>SUMPRODUCT('Avoided Costs and Load Shapes'!$N61:$R61,'Avoided Costs and Load Shapes'!$W$10:$AA$10)</f>
        <v>0.31867662487288501</v>
      </c>
      <c r="CP58" s="70">
        <f>SUMPRODUCT('Avoided Costs and Load Shapes'!$N61:$R61,'Avoided Costs and Load Shapes'!$W$46:$AA$46)</f>
        <v>0.27013667317050971</v>
      </c>
    </row>
    <row r="59" spans="1:94" ht="34.5" customHeight="1">
      <c r="A59" s="82" t="s">
        <v>224</v>
      </c>
      <c r="B59" s="82" t="s">
        <v>96</v>
      </c>
      <c r="C59" s="82"/>
      <c r="D59" s="82"/>
      <c r="E59" s="129" t="e">
        <f>#REF!</f>
        <v>#REF!</v>
      </c>
      <c r="F59" s="129" t="e">
        <f>#REF!</f>
        <v>#REF!</v>
      </c>
      <c r="G59" s="82" t="s">
        <v>112</v>
      </c>
      <c r="H59" s="126" t="e">
        <f>#REF!</f>
        <v>#REF!</v>
      </c>
      <c r="I59" s="84">
        <v>0.96</v>
      </c>
      <c r="J59" s="126" t="e">
        <f>#REF!</f>
        <v>#REF!</v>
      </c>
      <c r="K59" s="126" t="e">
        <f t="shared" si="29"/>
        <v>#REF!</v>
      </c>
      <c r="L59" s="73" t="e">
        <f t="shared" si="30"/>
        <v>#REF!</v>
      </c>
      <c r="M59" s="83" t="e">
        <f>#REF!</f>
        <v>#REF!</v>
      </c>
      <c r="N59" s="84" t="e">
        <f>#REF!</f>
        <v>#REF!</v>
      </c>
      <c r="O59" s="73" t="e">
        <f t="shared" si="31"/>
        <v>#REF!</v>
      </c>
      <c r="P59" s="74" t="e">
        <f t="shared" si="12"/>
        <v>#REF!</v>
      </c>
      <c r="Q59" s="84" t="e">
        <f t="shared" si="32"/>
        <v>#REF!</v>
      </c>
      <c r="R59" s="74" t="e">
        <f t="shared" si="33"/>
        <v>#REF!</v>
      </c>
      <c r="S59" s="82"/>
      <c r="T59" s="127" t="e">
        <f>#REF!</f>
        <v>#REF!</v>
      </c>
      <c r="U59" s="85" t="e">
        <f>#REF!</f>
        <v>#REF!</v>
      </c>
      <c r="V59" s="86">
        <v>2.1000000000000001E-2</v>
      </c>
      <c r="W59" s="82"/>
      <c r="X59" s="192" t="e">
        <f t="shared" si="13"/>
        <v>#REF!</v>
      </c>
      <c r="Y59" s="87" t="e">
        <f>(NPV($C$2,Summary!$AE59:$CK59))*((1+$C$2)^0.5)</f>
        <v>#REF!</v>
      </c>
      <c r="Z59" s="75" t="e">
        <f t="shared" si="34"/>
        <v>#REF!</v>
      </c>
      <c r="AA59" s="75" t="e">
        <f t="shared" si="15"/>
        <v>#REF!</v>
      </c>
      <c r="AB59" s="75" t="e">
        <f t="shared" si="16"/>
        <v>#REF!</v>
      </c>
      <c r="AC59" s="54"/>
      <c r="AD59" s="54" t="str">
        <f t="shared" si="41"/>
        <v/>
      </c>
      <c r="AE59" s="54" t="str">
        <f t="shared" si="41"/>
        <v/>
      </c>
      <c r="AF59" s="54" t="str">
        <f t="shared" si="41"/>
        <v/>
      </c>
      <c r="AG59" s="54" t="str">
        <f t="shared" si="41"/>
        <v/>
      </c>
      <c r="AH59" s="54" t="str">
        <f t="shared" si="41"/>
        <v/>
      </c>
      <c r="AI59" s="54" t="str">
        <f t="shared" si="41"/>
        <v/>
      </c>
      <c r="AJ59" s="54" t="str">
        <f t="shared" si="41"/>
        <v/>
      </c>
      <c r="AK59" s="54" t="str">
        <f t="shared" si="41"/>
        <v/>
      </c>
      <c r="AL59" s="54" t="str">
        <f t="shared" si="41"/>
        <v/>
      </c>
      <c r="AM59" s="54" t="str">
        <f t="shared" si="41"/>
        <v/>
      </c>
      <c r="AN59" s="54" t="e">
        <f t="shared" si="42"/>
        <v>#REF!</v>
      </c>
      <c r="AO59" s="54" t="e">
        <f t="shared" si="42"/>
        <v>#REF!</v>
      </c>
      <c r="AP59" s="54" t="e">
        <f t="shared" si="42"/>
        <v>#REF!</v>
      </c>
      <c r="AQ59" s="54" t="e">
        <f t="shared" si="42"/>
        <v>#REF!</v>
      </c>
      <c r="AR59" s="54" t="e">
        <f t="shared" si="42"/>
        <v>#REF!</v>
      </c>
      <c r="AS59" s="54" t="e">
        <f t="shared" si="42"/>
        <v>#REF!</v>
      </c>
      <c r="AT59" s="54" t="e">
        <f t="shared" si="42"/>
        <v>#REF!</v>
      </c>
      <c r="AU59" s="54" t="e">
        <f t="shared" si="42"/>
        <v>#REF!</v>
      </c>
      <c r="AV59" s="54" t="e">
        <f t="shared" si="42"/>
        <v>#REF!</v>
      </c>
      <c r="AW59" s="54" t="e">
        <f t="shared" si="42"/>
        <v>#REF!</v>
      </c>
      <c r="AX59" s="54" t="e">
        <f t="shared" si="43"/>
        <v>#REF!</v>
      </c>
      <c r="AY59" s="54" t="e">
        <f t="shared" si="43"/>
        <v>#REF!</v>
      </c>
      <c r="AZ59" s="54" t="e">
        <f t="shared" si="43"/>
        <v>#REF!</v>
      </c>
      <c r="BA59" s="54" t="e">
        <f t="shared" si="43"/>
        <v>#REF!</v>
      </c>
      <c r="BB59" s="54" t="e">
        <f t="shared" si="43"/>
        <v>#REF!</v>
      </c>
      <c r="BC59" s="54" t="e">
        <f t="shared" si="43"/>
        <v>#REF!</v>
      </c>
      <c r="BD59" s="54" t="e">
        <f t="shared" si="43"/>
        <v>#REF!</v>
      </c>
      <c r="BE59" s="54" t="e">
        <f t="shared" si="43"/>
        <v>#REF!</v>
      </c>
      <c r="BF59" s="54" t="e">
        <f t="shared" si="43"/>
        <v>#REF!</v>
      </c>
      <c r="BG59" s="54" t="e">
        <f t="shared" si="43"/>
        <v>#REF!</v>
      </c>
      <c r="BH59" s="54" t="e">
        <f t="shared" si="44"/>
        <v>#REF!</v>
      </c>
      <c r="BI59" s="54" t="e">
        <f t="shared" si="44"/>
        <v>#REF!</v>
      </c>
      <c r="BJ59" s="54" t="e">
        <f t="shared" si="44"/>
        <v>#REF!</v>
      </c>
      <c r="BK59" s="54" t="e">
        <f t="shared" si="44"/>
        <v>#REF!</v>
      </c>
      <c r="BL59" s="54" t="e">
        <f t="shared" si="44"/>
        <v>#REF!</v>
      </c>
      <c r="BM59" s="54" t="e">
        <f t="shared" si="44"/>
        <v>#REF!</v>
      </c>
      <c r="BN59" s="54" t="e">
        <f t="shared" si="44"/>
        <v>#REF!</v>
      </c>
      <c r="BO59" s="54" t="e">
        <f t="shared" si="44"/>
        <v>#REF!</v>
      </c>
      <c r="BP59" s="54" t="e">
        <f t="shared" si="44"/>
        <v>#REF!</v>
      </c>
      <c r="BQ59" s="54" t="e">
        <f t="shared" si="44"/>
        <v>#REF!</v>
      </c>
      <c r="BR59" s="54" t="e">
        <f t="shared" si="45"/>
        <v>#REF!</v>
      </c>
      <c r="BS59" s="54" t="e">
        <f t="shared" si="45"/>
        <v>#REF!</v>
      </c>
      <c r="BT59" s="54" t="e">
        <f t="shared" si="45"/>
        <v>#REF!</v>
      </c>
      <c r="BU59" s="54" t="e">
        <f t="shared" si="45"/>
        <v>#REF!</v>
      </c>
      <c r="BV59" s="54" t="e">
        <f t="shared" si="45"/>
        <v>#REF!</v>
      </c>
      <c r="BW59" s="54" t="e">
        <f t="shared" si="45"/>
        <v>#REF!</v>
      </c>
      <c r="BX59" s="54" t="e">
        <f t="shared" si="45"/>
        <v>#REF!</v>
      </c>
      <c r="BY59" s="54" t="e">
        <f t="shared" si="45"/>
        <v>#REF!</v>
      </c>
      <c r="BZ59" s="54" t="e">
        <f t="shared" si="45"/>
        <v>#REF!</v>
      </c>
      <c r="CA59" s="54" t="e">
        <f t="shared" si="45"/>
        <v>#REF!</v>
      </c>
      <c r="CB59" s="54" t="e">
        <f t="shared" si="46"/>
        <v>#REF!</v>
      </c>
      <c r="CC59" s="54" t="e">
        <f t="shared" si="46"/>
        <v>#REF!</v>
      </c>
      <c r="CD59" s="54" t="e">
        <f t="shared" si="46"/>
        <v>#REF!</v>
      </c>
      <c r="CE59" s="54" t="e">
        <f t="shared" si="46"/>
        <v>#REF!</v>
      </c>
      <c r="CF59" s="54" t="e">
        <f t="shared" si="46"/>
        <v>#REF!</v>
      </c>
      <c r="CG59" s="54" t="e">
        <f t="shared" si="46"/>
        <v>#REF!</v>
      </c>
      <c r="CH59" s="54" t="e">
        <f t="shared" si="46"/>
        <v>#REF!</v>
      </c>
      <c r="CI59" s="54" t="e">
        <f t="shared" si="46"/>
        <v>#REF!</v>
      </c>
      <c r="CJ59" s="54" t="e">
        <f t="shared" si="46"/>
        <v>#REF!</v>
      </c>
      <c r="CK59" s="54"/>
      <c r="CL59" s="54"/>
      <c r="CM59" s="54"/>
      <c r="CN59" s="59">
        <v>2049</v>
      </c>
      <c r="CO59" s="69">
        <f>SUMPRODUCT('Avoided Costs and Load Shapes'!$N62:$R62,'Avoided Costs and Load Shapes'!$W$10:$AA$10)</f>
        <v>0.32768630661795328</v>
      </c>
      <c r="CP59" s="70">
        <f>SUMPRODUCT('Avoided Costs and Load Shapes'!$N62:$R62,'Avoided Costs and Load Shapes'!$W$46:$AA$46)</f>
        <v>0.27824077336562503</v>
      </c>
    </row>
    <row r="60" spans="1:94" ht="34.5" customHeight="1">
      <c r="A60" s="82" t="s">
        <v>225</v>
      </c>
      <c r="B60" s="82" t="s">
        <v>96</v>
      </c>
      <c r="C60" s="82"/>
      <c r="D60" s="82"/>
      <c r="E60" s="129" t="e">
        <f>#REF!</f>
        <v>#REF!</v>
      </c>
      <c r="F60" s="129" t="e">
        <f>#REF!</f>
        <v>#REF!</v>
      </c>
      <c r="G60" s="82" t="s">
        <v>112</v>
      </c>
      <c r="H60" s="126" t="e">
        <f>#REF!</f>
        <v>#REF!</v>
      </c>
      <c r="I60" s="84">
        <v>0.96</v>
      </c>
      <c r="J60" s="126" t="e">
        <f>#REF!</f>
        <v>#REF!</v>
      </c>
      <c r="K60" s="126" t="e">
        <f t="shared" si="29"/>
        <v>#REF!</v>
      </c>
      <c r="L60" s="73" t="e">
        <f t="shared" si="30"/>
        <v>#REF!</v>
      </c>
      <c r="M60" s="83" t="e">
        <f>#REF!</f>
        <v>#REF!</v>
      </c>
      <c r="N60" s="84" t="e">
        <f>#REF!</f>
        <v>#REF!</v>
      </c>
      <c r="O60" s="73" t="e">
        <f t="shared" si="31"/>
        <v>#REF!</v>
      </c>
      <c r="P60" s="74" t="e">
        <f t="shared" si="12"/>
        <v>#REF!</v>
      </c>
      <c r="Q60" s="84" t="e">
        <f t="shared" si="32"/>
        <v>#REF!</v>
      </c>
      <c r="R60" s="74" t="e">
        <f t="shared" si="33"/>
        <v>#REF!</v>
      </c>
      <c r="S60" s="82"/>
      <c r="T60" s="127" t="e">
        <f>#REF!</f>
        <v>#REF!</v>
      </c>
      <c r="U60" s="85" t="e">
        <f>#REF!</f>
        <v>#REF!</v>
      </c>
      <c r="V60" s="86">
        <v>2.1000000000000001E-2</v>
      </c>
      <c r="W60" s="82"/>
      <c r="X60" s="192" t="e">
        <f t="shared" si="13"/>
        <v>#REF!</v>
      </c>
      <c r="Y60" s="87" t="e">
        <f>(NPV($C$2,Summary!$AE60:$CK60))*((1+$C$2)^0.5)</f>
        <v>#REF!</v>
      </c>
      <c r="Z60" s="75" t="e">
        <f t="shared" si="34"/>
        <v>#REF!</v>
      </c>
      <c r="AA60" s="75" t="e">
        <f t="shared" si="15"/>
        <v>#REF!</v>
      </c>
      <c r="AB60" s="75" t="e">
        <f t="shared" si="16"/>
        <v>#REF!</v>
      </c>
      <c r="AC60" s="54"/>
      <c r="AD60" s="54" t="str">
        <f t="shared" si="41"/>
        <v/>
      </c>
      <c r="AE60" s="54" t="str">
        <f t="shared" si="41"/>
        <v/>
      </c>
      <c r="AF60" s="54" t="str">
        <f t="shared" si="41"/>
        <v/>
      </c>
      <c r="AG60" s="54" t="str">
        <f t="shared" si="41"/>
        <v/>
      </c>
      <c r="AH60" s="54" t="str">
        <f t="shared" si="41"/>
        <v/>
      </c>
      <c r="AI60" s="54" t="str">
        <f t="shared" si="41"/>
        <v/>
      </c>
      <c r="AJ60" s="54" t="str">
        <f t="shared" si="41"/>
        <v/>
      </c>
      <c r="AK60" s="54" t="str">
        <f t="shared" si="41"/>
        <v/>
      </c>
      <c r="AL60" s="54" t="str">
        <f t="shared" si="41"/>
        <v/>
      </c>
      <c r="AM60" s="54" t="str">
        <f t="shared" si="41"/>
        <v/>
      </c>
      <c r="AN60" s="54" t="e">
        <f t="shared" si="42"/>
        <v>#REF!</v>
      </c>
      <c r="AO60" s="54" t="e">
        <f t="shared" si="42"/>
        <v>#REF!</v>
      </c>
      <c r="AP60" s="54" t="e">
        <f t="shared" si="42"/>
        <v>#REF!</v>
      </c>
      <c r="AQ60" s="54" t="e">
        <f t="shared" si="42"/>
        <v>#REF!</v>
      </c>
      <c r="AR60" s="54" t="e">
        <f t="shared" si="42"/>
        <v>#REF!</v>
      </c>
      <c r="AS60" s="54" t="e">
        <f t="shared" si="42"/>
        <v>#REF!</v>
      </c>
      <c r="AT60" s="54" t="e">
        <f t="shared" si="42"/>
        <v>#REF!</v>
      </c>
      <c r="AU60" s="54" t="e">
        <f t="shared" si="42"/>
        <v>#REF!</v>
      </c>
      <c r="AV60" s="54" t="e">
        <f t="shared" si="42"/>
        <v>#REF!</v>
      </c>
      <c r="AW60" s="54" t="e">
        <f t="shared" si="42"/>
        <v>#REF!</v>
      </c>
      <c r="AX60" s="54" t="e">
        <f t="shared" si="43"/>
        <v>#REF!</v>
      </c>
      <c r="AY60" s="54" t="e">
        <f t="shared" si="43"/>
        <v>#REF!</v>
      </c>
      <c r="AZ60" s="54" t="e">
        <f t="shared" si="43"/>
        <v>#REF!</v>
      </c>
      <c r="BA60" s="54" t="e">
        <f t="shared" si="43"/>
        <v>#REF!</v>
      </c>
      <c r="BB60" s="54" t="e">
        <f t="shared" si="43"/>
        <v>#REF!</v>
      </c>
      <c r="BC60" s="54" t="e">
        <f t="shared" si="43"/>
        <v>#REF!</v>
      </c>
      <c r="BD60" s="54" t="e">
        <f t="shared" si="43"/>
        <v>#REF!</v>
      </c>
      <c r="BE60" s="54" t="e">
        <f t="shared" si="43"/>
        <v>#REF!</v>
      </c>
      <c r="BF60" s="54" t="e">
        <f t="shared" si="43"/>
        <v>#REF!</v>
      </c>
      <c r="BG60" s="54" t="e">
        <f t="shared" si="43"/>
        <v>#REF!</v>
      </c>
      <c r="BH60" s="54" t="e">
        <f t="shared" si="44"/>
        <v>#REF!</v>
      </c>
      <c r="BI60" s="54" t="e">
        <f t="shared" si="44"/>
        <v>#REF!</v>
      </c>
      <c r="BJ60" s="54" t="e">
        <f t="shared" si="44"/>
        <v>#REF!</v>
      </c>
      <c r="BK60" s="54" t="e">
        <f t="shared" si="44"/>
        <v>#REF!</v>
      </c>
      <c r="BL60" s="54" t="e">
        <f t="shared" si="44"/>
        <v>#REF!</v>
      </c>
      <c r="BM60" s="54" t="e">
        <f t="shared" si="44"/>
        <v>#REF!</v>
      </c>
      <c r="BN60" s="54" t="e">
        <f t="shared" si="44"/>
        <v>#REF!</v>
      </c>
      <c r="BO60" s="54" t="e">
        <f t="shared" si="44"/>
        <v>#REF!</v>
      </c>
      <c r="BP60" s="54" t="e">
        <f t="shared" si="44"/>
        <v>#REF!</v>
      </c>
      <c r="BQ60" s="54" t="e">
        <f t="shared" si="44"/>
        <v>#REF!</v>
      </c>
      <c r="BR60" s="54" t="e">
        <f t="shared" si="45"/>
        <v>#REF!</v>
      </c>
      <c r="BS60" s="54" t="e">
        <f t="shared" si="45"/>
        <v>#REF!</v>
      </c>
      <c r="BT60" s="54" t="e">
        <f t="shared" si="45"/>
        <v>#REF!</v>
      </c>
      <c r="BU60" s="54" t="e">
        <f t="shared" si="45"/>
        <v>#REF!</v>
      </c>
      <c r="BV60" s="54" t="e">
        <f t="shared" si="45"/>
        <v>#REF!</v>
      </c>
      <c r="BW60" s="54" t="e">
        <f t="shared" si="45"/>
        <v>#REF!</v>
      </c>
      <c r="BX60" s="54" t="e">
        <f t="shared" si="45"/>
        <v>#REF!</v>
      </c>
      <c r="BY60" s="54" t="e">
        <f t="shared" si="45"/>
        <v>#REF!</v>
      </c>
      <c r="BZ60" s="54" t="e">
        <f t="shared" si="45"/>
        <v>#REF!</v>
      </c>
      <c r="CA60" s="54" t="e">
        <f t="shared" si="45"/>
        <v>#REF!</v>
      </c>
      <c r="CB60" s="54" t="e">
        <f t="shared" si="46"/>
        <v>#REF!</v>
      </c>
      <c r="CC60" s="54" t="e">
        <f t="shared" si="46"/>
        <v>#REF!</v>
      </c>
      <c r="CD60" s="54" t="e">
        <f t="shared" si="46"/>
        <v>#REF!</v>
      </c>
      <c r="CE60" s="54" t="e">
        <f t="shared" si="46"/>
        <v>#REF!</v>
      </c>
      <c r="CF60" s="54" t="e">
        <f t="shared" si="46"/>
        <v>#REF!</v>
      </c>
      <c r="CG60" s="54" t="e">
        <f t="shared" si="46"/>
        <v>#REF!</v>
      </c>
      <c r="CH60" s="54" t="e">
        <f t="shared" si="46"/>
        <v>#REF!</v>
      </c>
      <c r="CI60" s="54" t="e">
        <f t="shared" si="46"/>
        <v>#REF!</v>
      </c>
      <c r="CJ60" s="54" t="e">
        <f t="shared" si="46"/>
        <v>#REF!</v>
      </c>
      <c r="CK60" s="54"/>
      <c r="CL60" s="54"/>
      <c r="CM60" s="54"/>
      <c r="CN60" s="59">
        <v>2050</v>
      </c>
      <c r="CO60" s="69">
        <f>SUMPRODUCT('Avoided Costs and Load Shapes'!$N63:$R63,'Avoided Costs and Load Shapes'!$W$10:$AA$10)</f>
        <v>0.33696627881537355</v>
      </c>
      <c r="CP60" s="70">
        <f>SUMPRODUCT('Avoided Costs and Load Shapes'!$N63:$R63,'Avoided Costs and Load Shapes'!$W$46:$AA$46)</f>
        <v>0.28658799656659373</v>
      </c>
    </row>
    <row r="61" spans="1:94" ht="34.5" customHeight="1">
      <c r="A61" s="82" t="s">
        <v>226</v>
      </c>
      <c r="B61" s="82" t="s">
        <v>96</v>
      </c>
      <c r="C61" s="82"/>
      <c r="D61" s="82"/>
      <c r="E61" s="129" t="e">
        <f>#REF!</f>
        <v>#REF!</v>
      </c>
      <c r="F61" s="129" t="e">
        <f>#REF!</f>
        <v>#REF!</v>
      </c>
      <c r="G61" s="82" t="s">
        <v>112</v>
      </c>
      <c r="H61" s="126" t="e">
        <f>#REF!</f>
        <v>#REF!</v>
      </c>
      <c r="I61" s="84">
        <v>0.96</v>
      </c>
      <c r="J61" s="126" t="e">
        <f>#REF!</f>
        <v>#REF!</v>
      </c>
      <c r="K61" s="126" t="e">
        <f t="shared" si="29"/>
        <v>#REF!</v>
      </c>
      <c r="L61" s="73" t="e">
        <f t="shared" si="30"/>
        <v>#REF!</v>
      </c>
      <c r="M61" s="83" t="e">
        <f>#REF!</f>
        <v>#REF!</v>
      </c>
      <c r="N61" s="84" t="e">
        <f>#REF!</f>
        <v>#REF!</v>
      </c>
      <c r="O61" s="73" t="e">
        <f t="shared" si="31"/>
        <v>#REF!</v>
      </c>
      <c r="P61" s="74" t="e">
        <f t="shared" si="12"/>
        <v>#REF!</v>
      </c>
      <c r="Q61" s="84" t="e">
        <f t="shared" si="32"/>
        <v>#REF!</v>
      </c>
      <c r="R61" s="74" t="e">
        <f t="shared" si="33"/>
        <v>#REF!</v>
      </c>
      <c r="S61" s="82"/>
      <c r="T61" s="127" t="e">
        <f>#REF!</f>
        <v>#REF!</v>
      </c>
      <c r="U61" s="85" t="e">
        <f>#REF!</f>
        <v>#REF!</v>
      </c>
      <c r="V61" s="86">
        <v>2.1000000000000001E-2</v>
      </c>
      <c r="W61" s="82"/>
      <c r="X61" s="192" t="e">
        <f t="shared" si="13"/>
        <v>#REF!</v>
      </c>
      <c r="Y61" s="87" t="e">
        <f>(NPV($C$2,Summary!$AE61:$CK61))*((1+$C$2)^0.5)</f>
        <v>#REF!</v>
      </c>
      <c r="Z61" s="75" t="e">
        <f t="shared" si="34"/>
        <v>#REF!</v>
      </c>
      <c r="AA61" s="75" t="e">
        <f t="shared" si="15"/>
        <v>#REF!</v>
      </c>
      <c r="AB61" s="75" t="e">
        <f t="shared" si="16"/>
        <v>#REF!</v>
      </c>
      <c r="AC61" s="54"/>
      <c r="AD61" s="54" t="str">
        <f t="shared" si="41"/>
        <v/>
      </c>
      <c r="AE61" s="54" t="str">
        <f t="shared" si="41"/>
        <v/>
      </c>
      <c r="AF61" s="54" t="str">
        <f t="shared" si="41"/>
        <v/>
      </c>
      <c r="AG61" s="54" t="str">
        <f t="shared" si="41"/>
        <v/>
      </c>
      <c r="AH61" s="54" t="str">
        <f t="shared" si="41"/>
        <v/>
      </c>
      <c r="AI61" s="54" t="str">
        <f t="shared" si="41"/>
        <v/>
      </c>
      <c r="AJ61" s="54" t="str">
        <f t="shared" si="41"/>
        <v/>
      </c>
      <c r="AK61" s="54" t="str">
        <f t="shared" si="41"/>
        <v/>
      </c>
      <c r="AL61" s="54" t="str">
        <f t="shared" si="41"/>
        <v/>
      </c>
      <c r="AM61" s="54" t="str">
        <f t="shared" si="41"/>
        <v/>
      </c>
      <c r="AN61" s="54" t="e">
        <f t="shared" si="42"/>
        <v>#REF!</v>
      </c>
      <c r="AO61" s="54" t="e">
        <f t="shared" si="42"/>
        <v>#REF!</v>
      </c>
      <c r="AP61" s="54" t="e">
        <f t="shared" si="42"/>
        <v>#REF!</v>
      </c>
      <c r="AQ61" s="54" t="e">
        <f t="shared" si="42"/>
        <v>#REF!</v>
      </c>
      <c r="AR61" s="54" t="e">
        <f t="shared" si="42"/>
        <v>#REF!</v>
      </c>
      <c r="AS61" s="54" t="e">
        <f t="shared" si="42"/>
        <v>#REF!</v>
      </c>
      <c r="AT61" s="54" t="e">
        <f t="shared" si="42"/>
        <v>#REF!</v>
      </c>
      <c r="AU61" s="54" t="e">
        <f t="shared" si="42"/>
        <v>#REF!</v>
      </c>
      <c r="AV61" s="54" t="e">
        <f t="shared" si="42"/>
        <v>#REF!</v>
      </c>
      <c r="AW61" s="54" t="e">
        <f t="shared" si="42"/>
        <v>#REF!</v>
      </c>
      <c r="AX61" s="54" t="e">
        <f t="shared" si="43"/>
        <v>#REF!</v>
      </c>
      <c r="AY61" s="54" t="e">
        <f t="shared" si="43"/>
        <v>#REF!</v>
      </c>
      <c r="AZ61" s="54" t="e">
        <f t="shared" si="43"/>
        <v>#REF!</v>
      </c>
      <c r="BA61" s="54" t="e">
        <f t="shared" si="43"/>
        <v>#REF!</v>
      </c>
      <c r="BB61" s="54" t="e">
        <f t="shared" si="43"/>
        <v>#REF!</v>
      </c>
      <c r="BC61" s="54" t="e">
        <f t="shared" si="43"/>
        <v>#REF!</v>
      </c>
      <c r="BD61" s="54" t="e">
        <f t="shared" si="43"/>
        <v>#REF!</v>
      </c>
      <c r="BE61" s="54" t="e">
        <f t="shared" si="43"/>
        <v>#REF!</v>
      </c>
      <c r="BF61" s="54" t="e">
        <f t="shared" si="43"/>
        <v>#REF!</v>
      </c>
      <c r="BG61" s="54" t="e">
        <f t="shared" si="43"/>
        <v>#REF!</v>
      </c>
      <c r="BH61" s="54" t="e">
        <f t="shared" si="44"/>
        <v>#REF!</v>
      </c>
      <c r="BI61" s="54" t="e">
        <f t="shared" si="44"/>
        <v>#REF!</v>
      </c>
      <c r="BJ61" s="54" t="e">
        <f t="shared" si="44"/>
        <v>#REF!</v>
      </c>
      <c r="BK61" s="54" t="e">
        <f t="shared" si="44"/>
        <v>#REF!</v>
      </c>
      <c r="BL61" s="54" t="e">
        <f t="shared" si="44"/>
        <v>#REF!</v>
      </c>
      <c r="BM61" s="54" t="e">
        <f t="shared" si="44"/>
        <v>#REF!</v>
      </c>
      <c r="BN61" s="54" t="e">
        <f t="shared" si="44"/>
        <v>#REF!</v>
      </c>
      <c r="BO61" s="54" t="e">
        <f t="shared" si="44"/>
        <v>#REF!</v>
      </c>
      <c r="BP61" s="54" t="e">
        <f t="shared" si="44"/>
        <v>#REF!</v>
      </c>
      <c r="BQ61" s="54" t="e">
        <f t="shared" si="44"/>
        <v>#REF!</v>
      </c>
      <c r="BR61" s="54" t="e">
        <f t="shared" si="45"/>
        <v>#REF!</v>
      </c>
      <c r="BS61" s="54" t="e">
        <f t="shared" si="45"/>
        <v>#REF!</v>
      </c>
      <c r="BT61" s="54" t="e">
        <f t="shared" si="45"/>
        <v>#REF!</v>
      </c>
      <c r="BU61" s="54" t="e">
        <f t="shared" si="45"/>
        <v>#REF!</v>
      </c>
      <c r="BV61" s="54" t="e">
        <f t="shared" si="45"/>
        <v>#REF!</v>
      </c>
      <c r="BW61" s="54" t="e">
        <f t="shared" si="45"/>
        <v>#REF!</v>
      </c>
      <c r="BX61" s="54" t="e">
        <f t="shared" si="45"/>
        <v>#REF!</v>
      </c>
      <c r="BY61" s="54" t="e">
        <f t="shared" si="45"/>
        <v>#REF!</v>
      </c>
      <c r="BZ61" s="54" t="e">
        <f t="shared" si="45"/>
        <v>#REF!</v>
      </c>
      <c r="CA61" s="54" t="e">
        <f t="shared" si="45"/>
        <v>#REF!</v>
      </c>
      <c r="CB61" s="54" t="e">
        <f t="shared" si="46"/>
        <v>#REF!</v>
      </c>
      <c r="CC61" s="54" t="e">
        <f t="shared" si="46"/>
        <v>#REF!</v>
      </c>
      <c r="CD61" s="54" t="e">
        <f t="shared" si="46"/>
        <v>#REF!</v>
      </c>
      <c r="CE61" s="54" t="e">
        <f t="shared" si="46"/>
        <v>#REF!</v>
      </c>
      <c r="CF61" s="54" t="e">
        <f t="shared" si="46"/>
        <v>#REF!</v>
      </c>
      <c r="CG61" s="54" t="e">
        <f t="shared" si="46"/>
        <v>#REF!</v>
      </c>
      <c r="CH61" s="54" t="e">
        <f t="shared" si="46"/>
        <v>#REF!</v>
      </c>
      <c r="CI61" s="54" t="e">
        <f t="shared" si="46"/>
        <v>#REF!</v>
      </c>
      <c r="CJ61" s="54" t="e">
        <f t="shared" si="46"/>
        <v>#REF!</v>
      </c>
      <c r="CK61" s="54"/>
      <c r="CL61" s="54"/>
      <c r="CM61" s="54"/>
      <c r="CN61" s="59">
        <v>2051</v>
      </c>
      <c r="CO61" s="69">
        <f>SUMPRODUCT('Avoided Costs and Load Shapes'!$N64:$R64,'Avoided Costs and Load Shapes'!$W$10:$AA$10)</f>
        <v>0.34652465017871648</v>
      </c>
      <c r="CP61" s="70">
        <f>SUMPRODUCT('Avoided Costs and Load Shapes'!$N64:$R64,'Avoided Costs and Load Shapes'!$W$46:$AA$46)</f>
        <v>0.29518563646359158</v>
      </c>
    </row>
    <row r="62" spans="1:94" ht="34.5" customHeight="1">
      <c r="A62" s="82" t="s">
        <v>227</v>
      </c>
      <c r="B62" s="82" t="s">
        <v>96</v>
      </c>
      <c r="C62" s="82"/>
      <c r="D62" s="82"/>
      <c r="E62" s="129" t="e">
        <f>#REF!</f>
        <v>#REF!</v>
      </c>
      <c r="F62" s="129" t="e">
        <f>#REF!</f>
        <v>#REF!</v>
      </c>
      <c r="G62" s="82" t="s">
        <v>112</v>
      </c>
      <c r="H62" s="126" t="e">
        <f>#REF!</f>
        <v>#REF!</v>
      </c>
      <c r="I62" s="84">
        <v>0.96</v>
      </c>
      <c r="J62" s="126" t="e">
        <f>#REF!</f>
        <v>#REF!</v>
      </c>
      <c r="K62" s="126" t="e">
        <f t="shared" si="29"/>
        <v>#REF!</v>
      </c>
      <c r="L62" s="73" t="e">
        <f t="shared" si="30"/>
        <v>#REF!</v>
      </c>
      <c r="M62" s="83" t="e">
        <f>#REF!</f>
        <v>#REF!</v>
      </c>
      <c r="N62" s="84" t="e">
        <f>#REF!</f>
        <v>#REF!</v>
      </c>
      <c r="O62" s="73" t="e">
        <f t="shared" si="31"/>
        <v>#REF!</v>
      </c>
      <c r="P62" s="74" t="e">
        <f t="shared" si="12"/>
        <v>#REF!</v>
      </c>
      <c r="Q62" s="84" t="e">
        <f t="shared" si="32"/>
        <v>#REF!</v>
      </c>
      <c r="R62" s="74" t="e">
        <f t="shared" si="33"/>
        <v>#REF!</v>
      </c>
      <c r="S62" s="82"/>
      <c r="T62" s="127" t="e">
        <f>#REF!</f>
        <v>#REF!</v>
      </c>
      <c r="U62" s="85" t="e">
        <f>#REF!</f>
        <v>#REF!</v>
      </c>
      <c r="V62" s="86">
        <v>2.1000000000000001E-2</v>
      </c>
      <c r="W62" s="82"/>
      <c r="X62" s="192" t="e">
        <f t="shared" si="13"/>
        <v>#REF!</v>
      </c>
      <c r="Y62" s="87" t="e">
        <f>(NPV($C$2,Summary!$AE62:$CK62))*((1+$C$2)^0.5)</f>
        <v>#REF!</v>
      </c>
      <c r="Z62" s="75" t="e">
        <f t="shared" si="34"/>
        <v>#REF!</v>
      </c>
      <c r="AA62" s="75" t="e">
        <f t="shared" si="15"/>
        <v>#REF!</v>
      </c>
      <c r="AB62" s="75" t="e">
        <f t="shared" si="16"/>
        <v>#REF!</v>
      </c>
      <c r="AC62" s="54"/>
      <c r="AD62" s="54" t="str">
        <f t="shared" ref="AD62:AM77" si="47">IF(AD$11=0,"",IF(AD$11&lt;=$H62,(IF($Q62=0,$P62,$Q62))*HLOOKUP($B62,CommercialAC,AD$7+1,FALSE),0))</f>
        <v/>
      </c>
      <c r="AE62" s="54" t="str">
        <f t="shared" si="47"/>
        <v/>
      </c>
      <c r="AF62" s="54" t="str">
        <f t="shared" si="47"/>
        <v/>
      </c>
      <c r="AG62" s="54" t="str">
        <f t="shared" si="47"/>
        <v/>
      </c>
      <c r="AH62" s="54" t="str">
        <f t="shared" si="47"/>
        <v/>
      </c>
      <c r="AI62" s="54" t="str">
        <f t="shared" si="47"/>
        <v/>
      </c>
      <c r="AJ62" s="54" t="str">
        <f t="shared" si="47"/>
        <v/>
      </c>
      <c r="AK62" s="54" t="str">
        <f t="shared" si="47"/>
        <v/>
      </c>
      <c r="AL62" s="54" t="str">
        <f t="shared" si="47"/>
        <v/>
      </c>
      <c r="AM62" s="54" t="str">
        <f t="shared" si="47"/>
        <v/>
      </c>
      <c r="AN62" s="54" t="e">
        <f t="shared" ref="AN62:AW77" si="48">IF(AN$11=0,"",IF(AN$11&lt;=$H62,(IF($Q62=0,$P62,$Q62))*HLOOKUP($B62,CommercialAC,AN$7+1,FALSE),0))</f>
        <v>#REF!</v>
      </c>
      <c r="AO62" s="54" t="e">
        <f t="shared" si="48"/>
        <v>#REF!</v>
      </c>
      <c r="AP62" s="54" t="e">
        <f t="shared" si="48"/>
        <v>#REF!</v>
      </c>
      <c r="AQ62" s="54" t="e">
        <f t="shared" si="48"/>
        <v>#REF!</v>
      </c>
      <c r="AR62" s="54" t="e">
        <f t="shared" si="48"/>
        <v>#REF!</v>
      </c>
      <c r="AS62" s="54" t="e">
        <f t="shared" si="48"/>
        <v>#REF!</v>
      </c>
      <c r="AT62" s="54" t="e">
        <f t="shared" si="48"/>
        <v>#REF!</v>
      </c>
      <c r="AU62" s="54" t="e">
        <f t="shared" si="48"/>
        <v>#REF!</v>
      </c>
      <c r="AV62" s="54" t="e">
        <f t="shared" si="48"/>
        <v>#REF!</v>
      </c>
      <c r="AW62" s="54" t="e">
        <f t="shared" si="48"/>
        <v>#REF!</v>
      </c>
      <c r="AX62" s="54" t="e">
        <f t="shared" ref="AX62:BG77" si="49">IF(AX$11=0,"",IF(AX$11&lt;=$H62,(IF($Q62=0,$P62,$Q62))*HLOOKUP($B62,CommercialAC,AX$7+1,FALSE),0))</f>
        <v>#REF!</v>
      </c>
      <c r="AY62" s="54" t="e">
        <f t="shared" si="49"/>
        <v>#REF!</v>
      </c>
      <c r="AZ62" s="54" t="e">
        <f t="shared" si="49"/>
        <v>#REF!</v>
      </c>
      <c r="BA62" s="54" t="e">
        <f t="shared" si="49"/>
        <v>#REF!</v>
      </c>
      <c r="BB62" s="54" t="e">
        <f t="shared" si="49"/>
        <v>#REF!</v>
      </c>
      <c r="BC62" s="54" t="e">
        <f t="shared" si="49"/>
        <v>#REF!</v>
      </c>
      <c r="BD62" s="54" t="e">
        <f t="shared" si="49"/>
        <v>#REF!</v>
      </c>
      <c r="BE62" s="54" t="e">
        <f t="shared" si="49"/>
        <v>#REF!</v>
      </c>
      <c r="BF62" s="54" t="e">
        <f t="shared" si="49"/>
        <v>#REF!</v>
      </c>
      <c r="BG62" s="54" t="e">
        <f t="shared" si="49"/>
        <v>#REF!</v>
      </c>
      <c r="BH62" s="54" t="e">
        <f t="shared" ref="BH62:BQ77" si="50">IF(BH$11=0,"",IF(BH$11&lt;=$H62,(IF($Q62=0,$P62,$Q62))*HLOOKUP($B62,CommercialAC,BH$7+1,FALSE),0))</f>
        <v>#REF!</v>
      </c>
      <c r="BI62" s="54" t="e">
        <f t="shared" si="50"/>
        <v>#REF!</v>
      </c>
      <c r="BJ62" s="54" t="e">
        <f t="shared" si="50"/>
        <v>#REF!</v>
      </c>
      <c r="BK62" s="54" t="e">
        <f t="shared" si="50"/>
        <v>#REF!</v>
      </c>
      <c r="BL62" s="54" t="e">
        <f t="shared" si="50"/>
        <v>#REF!</v>
      </c>
      <c r="BM62" s="54" t="e">
        <f t="shared" si="50"/>
        <v>#REF!</v>
      </c>
      <c r="BN62" s="54" t="e">
        <f t="shared" si="50"/>
        <v>#REF!</v>
      </c>
      <c r="BO62" s="54" t="e">
        <f t="shared" si="50"/>
        <v>#REF!</v>
      </c>
      <c r="BP62" s="54" t="e">
        <f t="shared" si="50"/>
        <v>#REF!</v>
      </c>
      <c r="BQ62" s="54" t="e">
        <f t="shared" si="50"/>
        <v>#REF!</v>
      </c>
      <c r="BR62" s="54" t="e">
        <f t="shared" ref="BR62:CA77" si="51">IF(BR$11=0,"",IF(BR$11&lt;=$H62,(IF($Q62=0,$P62,$Q62))*HLOOKUP($B62,CommercialAC,BR$7+1,FALSE),0))</f>
        <v>#REF!</v>
      </c>
      <c r="BS62" s="54" t="e">
        <f t="shared" si="51"/>
        <v>#REF!</v>
      </c>
      <c r="BT62" s="54" t="e">
        <f t="shared" si="51"/>
        <v>#REF!</v>
      </c>
      <c r="BU62" s="54" t="e">
        <f t="shared" si="51"/>
        <v>#REF!</v>
      </c>
      <c r="BV62" s="54" t="e">
        <f t="shared" si="51"/>
        <v>#REF!</v>
      </c>
      <c r="BW62" s="54" t="e">
        <f t="shared" si="51"/>
        <v>#REF!</v>
      </c>
      <c r="BX62" s="54" t="e">
        <f t="shared" si="51"/>
        <v>#REF!</v>
      </c>
      <c r="BY62" s="54" t="e">
        <f t="shared" si="51"/>
        <v>#REF!</v>
      </c>
      <c r="BZ62" s="54" t="e">
        <f t="shared" si="51"/>
        <v>#REF!</v>
      </c>
      <c r="CA62" s="54" t="e">
        <f t="shared" si="51"/>
        <v>#REF!</v>
      </c>
      <c r="CB62" s="54" t="e">
        <f t="shared" ref="CB62:CJ77" si="52">IF(CB$11=0,"",IF(CB$11&lt;=$H62,(IF($Q62=0,$P62,$Q62))*HLOOKUP($B62,CommercialAC,CB$7+1,FALSE),0))</f>
        <v>#REF!</v>
      </c>
      <c r="CC62" s="54" t="e">
        <f t="shared" si="52"/>
        <v>#REF!</v>
      </c>
      <c r="CD62" s="54" t="e">
        <f t="shared" si="52"/>
        <v>#REF!</v>
      </c>
      <c r="CE62" s="54" t="e">
        <f t="shared" si="52"/>
        <v>#REF!</v>
      </c>
      <c r="CF62" s="54" t="e">
        <f t="shared" si="52"/>
        <v>#REF!</v>
      </c>
      <c r="CG62" s="54" t="e">
        <f t="shared" si="52"/>
        <v>#REF!</v>
      </c>
      <c r="CH62" s="54" t="e">
        <f t="shared" si="52"/>
        <v>#REF!</v>
      </c>
      <c r="CI62" s="54" t="e">
        <f t="shared" si="52"/>
        <v>#REF!</v>
      </c>
      <c r="CJ62" s="54" t="e">
        <f t="shared" si="52"/>
        <v>#REF!</v>
      </c>
      <c r="CK62" s="54"/>
      <c r="CL62" s="54"/>
      <c r="CM62" s="54"/>
      <c r="CN62" s="59">
        <v>2052</v>
      </c>
      <c r="CO62" s="69">
        <f>SUMPRODUCT('Avoided Costs and Load Shapes'!$N65:$R65,'Avoided Costs and Load Shapes'!$W$10:$AA$10)</f>
        <v>0.35636977268295977</v>
      </c>
      <c r="CP62" s="70">
        <f>SUMPRODUCT('Avoided Costs and Load Shapes'!$N65:$R65,'Avoided Costs and Load Shapes'!$W$46:$AA$46)</f>
        <v>0.30404120555749936</v>
      </c>
    </row>
    <row r="63" spans="1:94" ht="34.5" customHeight="1">
      <c r="A63" s="82" t="s">
        <v>228</v>
      </c>
      <c r="B63" s="82" t="s">
        <v>96</v>
      </c>
      <c r="C63" s="82"/>
      <c r="D63" s="82"/>
      <c r="E63" s="129" t="e">
        <f>#REF!</f>
        <v>#REF!</v>
      </c>
      <c r="F63" s="129" t="e">
        <f>#REF!</f>
        <v>#REF!</v>
      </c>
      <c r="G63" s="82" t="s">
        <v>112</v>
      </c>
      <c r="H63" s="126" t="e">
        <f>#REF!</f>
        <v>#REF!</v>
      </c>
      <c r="I63" s="84">
        <v>0.96</v>
      </c>
      <c r="J63" s="126" t="e">
        <f>#REF!</f>
        <v>#REF!</v>
      </c>
      <c r="K63" s="126" t="e">
        <f t="shared" si="29"/>
        <v>#REF!</v>
      </c>
      <c r="L63" s="73" t="e">
        <f t="shared" si="30"/>
        <v>#REF!</v>
      </c>
      <c r="M63" s="83" t="e">
        <f>#REF!</f>
        <v>#REF!</v>
      </c>
      <c r="N63" s="84" t="e">
        <f>#REF!</f>
        <v>#REF!</v>
      </c>
      <c r="O63" s="73" t="e">
        <f t="shared" si="31"/>
        <v>#REF!</v>
      </c>
      <c r="P63" s="74" t="e">
        <f t="shared" si="12"/>
        <v>#REF!</v>
      </c>
      <c r="Q63" s="84" t="e">
        <f t="shared" si="32"/>
        <v>#REF!</v>
      </c>
      <c r="R63" s="74" t="e">
        <f t="shared" si="33"/>
        <v>#REF!</v>
      </c>
      <c r="S63" s="82"/>
      <c r="T63" s="127" t="e">
        <f>#REF!</f>
        <v>#REF!</v>
      </c>
      <c r="U63" s="85" t="e">
        <f>#REF!</f>
        <v>#REF!</v>
      </c>
      <c r="V63" s="86">
        <v>2.1000000000000001E-2</v>
      </c>
      <c r="W63" s="82"/>
      <c r="X63" s="192" t="e">
        <f t="shared" si="13"/>
        <v>#REF!</v>
      </c>
      <c r="Y63" s="87" t="e">
        <f>(NPV($C$2,Summary!$AE63:$CK63))*((1+$C$2)^0.5)</f>
        <v>#REF!</v>
      </c>
      <c r="Z63" s="75" t="e">
        <f t="shared" si="34"/>
        <v>#REF!</v>
      </c>
      <c r="AA63" s="75" t="e">
        <f t="shared" si="15"/>
        <v>#REF!</v>
      </c>
      <c r="AB63" s="75" t="e">
        <f t="shared" si="16"/>
        <v>#REF!</v>
      </c>
      <c r="AC63" s="54"/>
      <c r="AD63" s="54" t="str">
        <f t="shared" si="47"/>
        <v/>
      </c>
      <c r="AE63" s="54" t="str">
        <f t="shared" si="47"/>
        <v/>
      </c>
      <c r="AF63" s="54" t="str">
        <f t="shared" si="47"/>
        <v/>
      </c>
      <c r="AG63" s="54" t="str">
        <f t="shared" si="47"/>
        <v/>
      </c>
      <c r="AH63" s="54" t="str">
        <f t="shared" si="47"/>
        <v/>
      </c>
      <c r="AI63" s="54" t="str">
        <f t="shared" si="47"/>
        <v/>
      </c>
      <c r="AJ63" s="54" t="str">
        <f t="shared" si="47"/>
        <v/>
      </c>
      <c r="AK63" s="54" t="str">
        <f t="shared" si="47"/>
        <v/>
      </c>
      <c r="AL63" s="54" t="str">
        <f t="shared" si="47"/>
        <v/>
      </c>
      <c r="AM63" s="54" t="str">
        <f t="shared" si="47"/>
        <v/>
      </c>
      <c r="AN63" s="54" t="e">
        <f t="shared" si="48"/>
        <v>#REF!</v>
      </c>
      <c r="AO63" s="54" t="e">
        <f t="shared" si="48"/>
        <v>#REF!</v>
      </c>
      <c r="AP63" s="54" t="e">
        <f t="shared" si="48"/>
        <v>#REF!</v>
      </c>
      <c r="AQ63" s="54" t="e">
        <f t="shared" si="48"/>
        <v>#REF!</v>
      </c>
      <c r="AR63" s="54" t="e">
        <f t="shared" si="48"/>
        <v>#REF!</v>
      </c>
      <c r="AS63" s="54" t="e">
        <f t="shared" si="48"/>
        <v>#REF!</v>
      </c>
      <c r="AT63" s="54" t="e">
        <f t="shared" si="48"/>
        <v>#REF!</v>
      </c>
      <c r="AU63" s="54" t="e">
        <f t="shared" si="48"/>
        <v>#REF!</v>
      </c>
      <c r="AV63" s="54" t="e">
        <f t="shared" si="48"/>
        <v>#REF!</v>
      </c>
      <c r="AW63" s="54" t="e">
        <f t="shared" si="48"/>
        <v>#REF!</v>
      </c>
      <c r="AX63" s="54" t="e">
        <f t="shared" si="49"/>
        <v>#REF!</v>
      </c>
      <c r="AY63" s="54" t="e">
        <f t="shared" si="49"/>
        <v>#REF!</v>
      </c>
      <c r="AZ63" s="54" t="e">
        <f t="shared" si="49"/>
        <v>#REF!</v>
      </c>
      <c r="BA63" s="54" t="e">
        <f t="shared" si="49"/>
        <v>#REF!</v>
      </c>
      <c r="BB63" s="54" t="e">
        <f t="shared" si="49"/>
        <v>#REF!</v>
      </c>
      <c r="BC63" s="54" t="e">
        <f t="shared" si="49"/>
        <v>#REF!</v>
      </c>
      <c r="BD63" s="54" t="e">
        <f t="shared" si="49"/>
        <v>#REF!</v>
      </c>
      <c r="BE63" s="54" t="e">
        <f t="shared" si="49"/>
        <v>#REF!</v>
      </c>
      <c r="BF63" s="54" t="e">
        <f t="shared" si="49"/>
        <v>#REF!</v>
      </c>
      <c r="BG63" s="54" t="e">
        <f t="shared" si="49"/>
        <v>#REF!</v>
      </c>
      <c r="BH63" s="54" t="e">
        <f t="shared" si="50"/>
        <v>#REF!</v>
      </c>
      <c r="BI63" s="54" t="e">
        <f t="shared" si="50"/>
        <v>#REF!</v>
      </c>
      <c r="BJ63" s="54" t="e">
        <f t="shared" si="50"/>
        <v>#REF!</v>
      </c>
      <c r="BK63" s="54" t="e">
        <f t="shared" si="50"/>
        <v>#REF!</v>
      </c>
      <c r="BL63" s="54" t="e">
        <f t="shared" si="50"/>
        <v>#REF!</v>
      </c>
      <c r="BM63" s="54" t="e">
        <f t="shared" si="50"/>
        <v>#REF!</v>
      </c>
      <c r="BN63" s="54" t="e">
        <f t="shared" si="50"/>
        <v>#REF!</v>
      </c>
      <c r="BO63" s="54" t="e">
        <f t="shared" si="50"/>
        <v>#REF!</v>
      </c>
      <c r="BP63" s="54" t="e">
        <f t="shared" si="50"/>
        <v>#REF!</v>
      </c>
      <c r="BQ63" s="54" t="e">
        <f t="shared" si="50"/>
        <v>#REF!</v>
      </c>
      <c r="BR63" s="54" t="e">
        <f t="shared" si="51"/>
        <v>#REF!</v>
      </c>
      <c r="BS63" s="54" t="e">
        <f t="shared" si="51"/>
        <v>#REF!</v>
      </c>
      <c r="BT63" s="54" t="e">
        <f t="shared" si="51"/>
        <v>#REF!</v>
      </c>
      <c r="BU63" s="54" t="e">
        <f t="shared" si="51"/>
        <v>#REF!</v>
      </c>
      <c r="BV63" s="54" t="e">
        <f t="shared" si="51"/>
        <v>#REF!</v>
      </c>
      <c r="BW63" s="54" t="e">
        <f t="shared" si="51"/>
        <v>#REF!</v>
      </c>
      <c r="BX63" s="54" t="e">
        <f t="shared" si="51"/>
        <v>#REF!</v>
      </c>
      <c r="BY63" s="54" t="e">
        <f t="shared" si="51"/>
        <v>#REF!</v>
      </c>
      <c r="BZ63" s="54" t="e">
        <f t="shared" si="51"/>
        <v>#REF!</v>
      </c>
      <c r="CA63" s="54" t="e">
        <f t="shared" si="51"/>
        <v>#REF!</v>
      </c>
      <c r="CB63" s="54" t="e">
        <f t="shared" si="52"/>
        <v>#REF!</v>
      </c>
      <c r="CC63" s="54" t="e">
        <f t="shared" si="52"/>
        <v>#REF!</v>
      </c>
      <c r="CD63" s="54" t="e">
        <f t="shared" si="52"/>
        <v>#REF!</v>
      </c>
      <c r="CE63" s="54" t="e">
        <f t="shared" si="52"/>
        <v>#REF!</v>
      </c>
      <c r="CF63" s="54" t="e">
        <f t="shared" si="52"/>
        <v>#REF!</v>
      </c>
      <c r="CG63" s="54" t="e">
        <f t="shared" si="52"/>
        <v>#REF!</v>
      </c>
      <c r="CH63" s="54" t="e">
        <f t="shared" si="52"/>
        <v>#REF!</v>
      </c>
      <c r="CI63" s="54" t="e">
        <f t="shared" si="52"/>
        <v>#REF!</v>
      </c>
      <c r="CJ63" s="54" t="e">
        <f t="shared" si="52"/>
        <v>#REF!</v>
      </c>
      <c r="CK63" s="54"/>
      <c r="CL63" s="54"/>
      <c r="CM63" s="54"/>
      <c r="CN63" s="59">
        <v>2053</v>
      </c>
      <c r="CO63" s="69">
        <f>SUMPRODUCT('Avoided Costs and Load Shapes'!$N66:$R66,'Avoided Costs and Load Shapes'!$W$10:$AA$10)</f>
        <v>0.36651024886233019</v>
      </c>
      <c r="CP63" s="70">
        <f>SUMPRODUCT('Avoided Costs and Load Shapes'!$N66:$R66,'Avoided Costs and Load Shapes'!$W$46:$AA$46)</f>
        <v>0.31316244172422436</v>
      </c>
    </row>
    <row r="64" spans="1:94" ht="34.5" customHeight="1">
      <c r="A64" s="82" t="s">
        <v>229</v>
      </c>
      <c r="B64" s="82" t="s">
        <v>96</v>
      </c>
      <c r="C64" s="82"/>
      <c r="D64" s="82"/>
      <c r="E64" s="129" t="e">
        <f>#REF!</f>
        <v>#REF!</v>
      </c>
      <c r="F64" s="129" t="e">
        <f>#REF!</f>
        <v>#REF!</v>
      </c>
      <c r="G64" s="82" t="s">
        <v>112</v>
      </c>
      <c r="H64" s="126" t="e">
        <f>#REF!</f>
        <v>#REF!</v>
      </c>
      <c r="I64" s="84">
        <v>0.96</v>
      </c>
      <c r="J64" s="126" t="e">
        <f>#REF!</f>
        <v>#REF!</v>
      </c>
      <c r="K64" s="126" t="e">
        <f t="shared" si="29"/>
        <v>#REF!</v>
      </c>
      <c r="L64" s="73" t="e">
        <f t="shared" si="30"/>
        <v>#REF!</v>
      </c>
      <c r="M64" s="83" t="e">
        <f>#REF!</f>
        <v>#REF!</v>
      </c>
      <c r="N64" s="84" t="e">
        <f>#REF!</f>
        <v>#REF!</v>
      </c>
      <c r="O64" s="73" t="e">
        <f t="shared" si="31"/>
        <v>#REF!</v>
      </c>
      <c r="P64" s="74" t="e">
        <f t="shared" si="12"/>
        <v>#REF!</v>
      </c>
      <c r="Q64" s="84" t="e">
        <f t="shared" si="32"/>
        <v>#REF!</v>
      </c>
      <c r="R64" s="74" t="e">
        <f t="shared" si="33"/>
        <v>#REF!</v>
      </c>
      <c r="S64" s="82"/>
      <c r="T64" s="127" t="e">
        <f>#REF!</f>
        <v>#REF!</v>
      </c>
      <c r="U64" s="85" t="e">
        <f>#REF!</f>
        <v>#REF!</v>
      </c>
      <c r="V64" s="86">
        <v>2.1000000000000001E-2</v>
      </c>
      <c r="W64" s="82"/>
      <c r="X64" s="192" t="e">
        <f t="shared" si="13"/>
        <v>#REF!</v>
      </c>
      <c r="Y64" s="87" t="e">
        <f>(NPV($C$2,Summary!$AE64:$CK64))*((1+$C$2)^0.5)</f>
        <v>#REF!</v>
      </c>
      <c r="Z64" s="75" t="e">
        <f t="shared" si="34"/>
        <v>#REF!</v>
      </c>
      <c r="AA64" s="75" t="e">
        <f t="shared" si="15"/>
        <v>#REF!</v>
      </c>
      <c r="AB64" s="75" t="e">
        <f t="shared" si="16"/>
        <v>#REF!</v>
      </c>
      <c r="AC64" s="54"/>
      <c r="AD64" s="54" t="str">
        <f t="shared" si="47"/>
        <v/>
      </c>
      <c r="AE64" s="54" t="str">
        <f t="shared" si="47"/>
        <v/>
      </c>
      <c r="AF64" s="54" t="str">
        <f t="shared" si="47"/>
        <v/>
      </c>
      <c r="AG64" s="54" t="str">
        <f t="shared" si="47"/>
        <v/>
      </c>
      <c r="AH64" s="54" t="str">
        <f t="shared" si="47"/>
        <v/>
      </c>
      <c r="AI64" s="54" t="str">
        <f t="shared" si="47"/>
        <v/>
      </c>
      <c r="AJ64" s="54" t="str">
        <f t="shared" si="47"/>
        <v/>
      </c>
      <c r="AK64" s="54" t="str">
        <f t="shared" si="47"/>
        <v/>
      </c>
      <c r="AL64" s="54" t="str">
        <f t="shared" si="47"/>
        <v/>
      </c>
      <c r="AM64" s="54" t="str">
        <f t="shared" si="47"/>
        <v/>
      </c>
      <c r="AN64" s="54" t="e">
        <f t="shared" si="48"/>
        <v>#REF!</v>
      </c>
      <c r="AO64" s="54" t="e">
        <f t="shared" si="48"/>
        <v>#REF!</v>
      </c>
      <c r="AP64" s="54" t="e">
        <f t="shared" si="48"/>
        <v>#REF!</v>
      </c>
      <c r="AQ64" s="54" t="e">
        <f t="shared" si="48"/>
        <v>#REF!</v>
      </c>
      <c r="AR64" s="54" t="e">
        <f t="shared" si="48"/>
        <v>#REF!</v>
      </c>
      <c r="AS64" s="54" t="e">
        <f t="shared" si="48"/>
        <v>#REF!</v>
      </c>
      <c r="AT64" s="54" t="e">
        <f t="shared" si="48"/>
        <v>#REF!</v>
      </c>
      <c r="AU64" s="54" t="e">
        <f t="shared" si="48"/>
        <v>#REF!</v>
      </c>
      <c r="AV64" s="54" t="e">
        <f t="shared" si="48"/>
        <v>#REF!</v>
      </c>
      <c r="AW64" s="54" t="e">
        <f t="shared" si="48"/>
        <v>#REF!</v>
      </c>
      <c r="AX64" s="54" t="e">
        <f t="shared" si="49"/>
        <v>#REF!</v>
      </c>
      <c r="AY64" s="54" t="e">
        <f t="shared" si="49"/>
        <v>#REF!</v>
      </c>
      <c r="AZ64" s="54" t="e">
        <f t="shared" si="49"/>
        <v>#REF!</v>
      </c>
      <c r="BA64" s="54" t="e">
        <f t="shared" si="49"/>
        <v>#REF!</v>
      </c>
      <c r="BB64" s="54" t="e">
        <f t="shared" si="49"/>
        <v>#REF!</v>
      </c>
      <c r="BC64" s="54" t="e">
        <f t="shared" si="49"/>
        <v>#REF!</v>
      </c>
      <c r="BD64" s="54" t="e">
        <f t="shared" si="49"/>
        <v>#REF!</v>
      </c>
      <c r="BE64" s="54" t="e">
        <f t="shared" si="49"/>
        <v>#REF!</v>
      </c>
      <c r="BF64" s="54" t="e">
        <f t="shared" si="49"/>
        <v>#REF!</v>
      </c>
      <c r="BG64" s="54" t="e">
        <f t="shared" si="49"/>
        <v>#REF!</v>
      </c>
      <c r="BH64" s="54" t="e">
        <f t="shared" si="50"/>
        <v>#REF!</v>
      </c>
      <c r="BI64" s="54" t="e">
        <f t="shared" si="50"/>
        <v>#REF!</v>
      </c>
      <c r="BJ64" s="54" t="e">
        <f t="shared" si="50"/>
        <v>#REF!</v>
      </c>
      <c r="BK64" s="54" t="e">
        <f t="shared" si="50"/>
        <v>#REF!</v>
      </c>
      <c r="BL64" s="54" t="e">
        <f t="shared" si="50"/>
        <v>#REF!</v>
      </c>
      <c r="BM64" s="54" t="e">
        <f t="shared" si="50"/>
        <v>#REF!</v>
      </c>
      <c r="BN64" s="54" t="e">
        <f t="shared" si="50"/>
        <v>#REF!</v>
      </c>
      <c r="BO64" s="54" t="e">
        <f t="shared" si="50"/>
        <v>#REF!</v>
      </c>
      <c r="BP64" s="54" t="e">
        <f t="shared" si="50"/>
        <v>#REF!</v>
      </c>
      <c r="BQ64" s="54" t="e">
        <f t="shared" si="50"/>
        <v>#REF!</v>
      </c>
      <c r="BR64" s="54" t="e">
        <f t="shared" si="51"/>
        <v>#REF!</v>
      </c>
      <c r="BS64" s="54" t="e">
        <f t="shared" si="51"/>
        <v>#REF!</v>
      </c>
      <c r="BT64" s="54" t="e">
        <f t="shared" si="51"/>
        <v>#REF!</v>
      </c>
      <c r="BU64" s="54" t="e">
        <f t="shared" si="51"/>
        <v>#REF!</v>
      </c>
      <c r="BV64" s="54" t="e">
        <f t="shared" si="51"/>
        <v>#REF!</v>
      </c>
      <c r="BW64" s="54" t="e">
        <f t="shared" si="51"/>
        <v>#REF!</v>
      </c>
      <c r="BX64" s="54" t="e">
        <f t="shared" si="51"/>
        <v>#REF!</v>
      </c>
      <c r="BY64" s="54" t="e">
        <f t="shared" si="51"/>
        <v>#REF!</v>
      </c>
      <c r="BZ64" s="54" t="e">
        <f t="shared" si="51"/>
        <v>#REF!</v>
      </c>
      <c r="CA64" s="54" t="e">
        <f t="shared" si="51"/>
        <v>#REF!</v>
      </c>
      <c r="CB64" s="54" t="e">
        <f t="shared" si="52"/>
        <v>#REF!</v>
      </c>
      <c r="CC64" s="54" t="e">
        <f t="shared" si="52"/>
        <v>#REF!</v>
      </c>
      <c r="CD64" s="54" t="e">
        <f t="shared" si="52"/>
        <v>#REF!</v>
      </c>
      <c r="CE64" s="54" t="e">
        <f t="shared" si="52"/>
        <v>#REF!</v>
      </c>
      <c r="CF64" s="54" t="e">
        <f t="shared" si="52"/>
        <v>#REF!</v>
      </c>
      <c r="CG64" s="54" t="e">
        <f t="shared" si="52"/>
        <v>#REF!</v>
      </c>
      <c r="CH64" s="54" t="e">
        <f t="shared" si="52"/>
        <v>#REF!</v>
      </c>
      <c r="CI64" s="54" t="e">
        <f t="shared" si="52"/>
        <v>#REF!</v>
      </c>
      <c r="CJ64" s="54" t="e">
        <f t="shared" si="52"/>
        <v>#REF!</v>
      </c>
      <c r="CK64" s="54"/>
      <c r="CL64" s="54"/>
      <c r="CM64" s="54"/>
      <c r="CN64" s="59">
        <v>2054</v>
      </c>
      <c r="CO64" s="69">
        <f>SUMPRODUCT('Avoided Costs and Load Shapes'!$N67:$R67,'Avoided Costs and Load Shapes'!$W$10:$AA$10)</f>
        <v>0.37695493932708185</v>
      </c>
      <c r="CP64" s="70">
        <f>SUMPRODUCT('Avoided Costs and Load Shapes'!$N67:$R67,'Avoided Costs and Load Shapes'!$W$46:$AA$46)</f>
        <v>0.32255731497595108</v>
      </c>
    </row>
    <row r="65" spans="1:94" ht="34.5" customHeight="1">
      <c r="A65" s="82" t="s">
        <v>230</v>
      </c>
      <c r="B65" s="82" t="s">
        <v>96</v>
      </c>
      <c r="C65" s="82"/>
      <c r="D65" s="82"/>
      <c r="E65" s="129" t="e">
        <f>#REF!</f>
        <v>#REF!</v>
      </c>
      <c r="F65" s="129" t="e">
        <f>#REF!</f>
        <v>#REF!</v>
      </c>
      <c r="G65" s="82" t="s">
        <v>112</v>
      </c>
      <c r="H65" s="126" t="e">
        <f>#REF!</f>
        <v>#REF!</v>
      </c>
      <c r="I65" s="84">
        <v>0.96</v>
      </c>
      <c r="J65" s="126" t="e">
        <f>#REF!</f>
        <v>#REF!</v>
      </c>
      <c r="K65" s="126" t="e">
        <f t="shared" si="29"/>
        <v>#REF!</v>
      </c>
      <c r="L65" s="73" t="e">
        <f t="shared" si="30"/>
        <v>#REF!</v>
      </c>
      <c r="M65" s="83" t="e">
        <f>#REF!</f>
        <v>#REF!</v>
      </c>
      <c r="N65" s="84" t="e">
        <f>#REF!</f>
        <v>#REF!</v>
      </c>
      <c r="O65" s="73" t="e">
        <f t="shared" si="31"/>
        <v>#REF!</v>
      </c>
      <c r="P65" s="74" t="e">
        <f t="shared" si="12"/>
        <v>#REF!</v>
      </c>
      <c r="Q65" s="84" t="e">
        <f t="shared" si="32"/>
        <v>#REF!</v>
      </c>
      <c r="R65" s="74" t="e">
        <f t="shared" si="33"/>
        <v>#REF!</v>
      </c>
      <c r="S65" s="82"/>
      <c r="T65" s="127" t="e">
        <f>#REF!</f>
        <v>#REF!</v>
      </c>
      <c r="U65" s="85" t="e">
        <f>#REF!</f>
        <v>#REF!</v>
      </c>
      <c r="V65" s="86">
        <v>2.1000000000000001E-2</v>
      </c>
      <c r="W65" s="82"/>
      <c r="X65" s="192" t="e">
        <f t="shared" si="13"/>
        <v>#REF!</v>
      </c>
      <c r="Y65" s="87" t="e">
        <f>(NPV($C$2,Summary!$AE65:$CK65))*((1+$C$2)^0.5)</f>
        <v>#REF!</v>
      </c>
      <c r="Z65" s="75" t="e">
        <f t="shared" si="34"/>
        <v>#REF!</v>
      </c>
      <c r="AA65" s="75" t="e">
        <f t="shared" si="15"/>
        <v>#REF!</v>
      </c>
      <c r="AB65" s="75" t="e">
        <f t="shared" si="16"/>
        <v>#REF!</v>
      </c>
      <c r="AC65" s="54"/>
      <c r="AD65" s="54" t="str">
        <f t="shared" si="47"/>
        <v/>
      </c>
      <c r="AE65" s="54" t="str">
        <f t="shared" si="47"/>
        <v/>
      </c>
      <c r="AF65" s="54" t="str">
        <f t="shared" si="47"/>
        <v/>
      </c>
      <c r="AG65" s="54" t="str">
        <f t="shared" si="47"/>
        <v/>
      </c>
      <c r="AH65" s="54" t="str">
        <f t="shared" si="47"/>
        <v/>
      </c>
      <c r="AI65" s="54" t="str">
        <f t="shared" si="47"/>
        <v/>
      </c>
      <c r="AJ65" s="54" t="str">
        <f t="shared" si="47"/>
        <v/>
      </c>
      <c r="AK65" s="54" t="str">
        <f t="shared" si="47"/>
        <v/>
      </c>
      <c r="AL65" s="54" t="str">
        <f t="shared" si="47"/>
        <v/>
      </c>
      <c r="AM65" s="54" t="str">
        <f t="shared" si="47"/>
        <v/>
      </c>
      <c r="AN65" s="54" t="e">
        <f t="shared" si="48"/>
        <v>#REF!</v>
      </c>
      <c r="AO65" s="54" t="e">
        <f t="shared" si="48"/>
        <v>#REF!</v>
      </c>
      <c r="AP65" s="54" t="e">
        <f t="shared" si="48"/>
        <v>#REF!</v>
      </c>
      <c r="AQ65" s="54" t="e">
        <f t="shared" si="48"/>
        <v>#REF!</v>
      </c>
      <c r="AR65" s="54" t="e">
        <f t="shared" si="48"/>
        <v>#REF!</v>
      </c>
      <c r="AS65" s="54" t="e">
        <f t="shared" si="48"/>
        <v>#REF!</v>
      </c>
      <c r="AT65" s="54" t="e">
        <f t="shared" si="48"/>
        <v>#REF!</v>
      </c>
      <c r="AU65" s="54" t="e">
        <f t="shared" si="48"/>
        <v>#REF!</v>
      </c>
      <c r="AV65" s="54" t="e">
        <f t="shared" si="48"/>
        <v>#REF!</v>
      </c>
      <c r="AW65" s="54" t="e">
        <f t="shared" si="48"/>
        <v>#REF!</v>
      </c>
      <c r="AX65" s="54" t="e">
        <f t="shared" si="49"/>
        <v>#REF!</v>
      </c>
      <c r="AY65" s="54" t="e">
        <f t="shared" si="49"/>
        <v>#REF!</v>
      </c>
      <c r="AZ65" s="54" t="e">
        <f t="shared" si="49"/>
        <v>#REF!</v>
      </c>
      <c r="BA65" s="54" t="e">
        <f t="shared" si="49"/>
        <v>#REF!</v>
      </c>
      <c r="BB65" s="54" t="e">
        <f t="shared" si="49"/>
        <v>#REF!</v>
      </c>
      <c r="BC65" s="54" t="e">
        <f t="shared" si="49"/>
        <v>#REF!</v>
      </c>
      <c r="BD65" s="54" t="e">
        <f t="shared" si="49"/>
        <v>#REF!</v>
      </c>
      <c r="BE65" s="54" t="e">
        <f t="shared" si="49"/>
        <v>#REF!</v>
      </c>
      <c r="BF65" s="54" t="e">
        <f t="shared" si="49"/>
        <v>#REF!</v>
      </c>
      <c r="BG65" s="54" t="e">
        <f t="shared" si="49"/>
        <v>#REF!</v>
      </c>
      <c r="BH65" s="54" t="e">
        <f t="shared" si="50"/>
        <v>#REF!</v>
      </c>
      <c r="BI65" s="54" t="e">
        <f t="shared" si="50"/>
        <v>#REF!</v>
      </c>
      <c r="BJ65" s="54" t="e">
        <f t="shared" si="50"/>
        <v>#REF!</v>
      </c>
      <c r="BK65" s="54" t="e">
        <f t="shared" si="50"/>
        <v>#REF!</v>
      </c>
      <c r="BL65" s="54" t="e">
        <f t="shared" si="50"/>
        <v>#REF!</v>
      </c>
      <c r="BM65" s="54" t="e">
        <f t="shared" si="50"/>
        <v>#REF!</v>
      </c>
      <c r="BN65" s="54" t="e">
        <f t="shared" si="50"/>
        <v>#REF!</v>
      </c>
      <c r="BO65" s="54" t="e">
        <f t="shared" si="50"/>
        <v>#REF!</v>
      </c>
      <c r="BP65" s="54" t="e">
        <f t="shared" si="50"/>
        <v>#REF!</v>
      </c>
      <c r="BQ65" s="54" t="e">
        <f t="shared" si="50"/>
        <v>#REF!</v>
      </c>
      <c r="BR65" s="54" t="e">
        <f t="shared" si="51"/>
        <v>#REF!</v>
      </c>
      <c r="BS65" s="54" t="e">
        <f t="shared" si="51"/>
        <v>#REF!</v>
      </c>
      <c r="BT65" s="54" t="e">
        <f t="shared" si="51"/>
        <v>#REF!</v>
      </c>
      <c r="BU65" s="54" t="e">
        <f t="shared" si="51"/>
        <v>#REF!</v>
      </c>
      <c r="BV65" s="54" t="e">
        <f t="shared" si="51"/>
        <v>#REF!</v>
      </c>
      <c r="BW65" s="54" t="e">
        <f t="shared" si="51"/>
        <v>#REF!</v>
      </c>
      <c r="BX65" s="54" t="e">
        <f t="shared" si="51"/>
        <v>#REF!</v>
      </c>
      <c r="BY65" s="54" t="e">
        <f t="shared" si="51"/>
        <v>#REF!</v>
      </c>
      <c r="BZ65" s="54" t="e">
        <f t="shared" si="51"/>
        <v>#REF!</v>
      </c>
      <c r="CA65" s="54" t="e">
        <f t="shared" si="51"/>
        <v>#REF!</v>
      </c>
      <c r="CB65" s="54" t="e">
        <f t="shared" si="52"/>
        <v>#REF!</v>
      </c>
      <c r="CC65" s="54" t="e">
        <f t="shared" si="52"/>
        <v>#REF!</v>
      </c>
      <c r="CD65" s="54" t="e">
        <f t="shared" si="52"/>
        <v>#REF!</v>
      </c>
      <c r="CE65" s="54" t="e">
        <f t="shared" si="52"/>
        <v>#REF!</v>
      </c>
      <c r="CF65" s="54" t="e">
        <f t="shared" si="52"/>
        <v>#REF!</v>
      </c>
      <c r="CG65" s="54" t="e">
        <f t="shared" si="52"/>
        <v>#REF!</v>
      </c>
      <c r="CH65" s="54" t="e">
        <f t="shared" si="52"/>
        <v>#REF!</v>
      </c>
      <c r="CI65" s="54" t="e">
        <f t="shared" si="52"/>
        <v>#REF!</v>
      </c>
      <c r="CJ65" s="54" t="e">
        <f t="shared" si="52"/>
        <v>#REF!</v>
      </c>
      <c r="CK65" s="54"/>
      <c r="CL65" s="54"/>
      <c r="CM65" s="54"/>
      <c r="CN65" s="59">
        <v>2055</v>
      </c>
      <c r="CO65" s="69">
        <f>SUMPRODUCT('Avoided Costs and Load Shapes'!$N68:$R68,'Avoided Costs and Load Shapes'!$W$10:$AA$10)</f>
        <v>0.38771297050577602</v>
      </c>
      <c r="CP65" s="70">
        <f>SUMPRODUCT('Avoided Costs and Load Shapes'!$N68:$R68,'Avoided Costs and Load Shapes'!$W$46:$AA$46)</f>
        <v>0.33223403442522959</v>
      </c>
    </row>
    <row r="66" spans="1:94" ht="34.5" customHeight="1">
      <c r="A66" s="82" t="s">
        <v>231</v>
      </c>
      <c r="B66" s="82" t="s">
        <v>96</v>
      </c>
      <c r="C66" s="82"/>
      <c r="D66" s="82"/>
      <c r="E66" s="129" t="e">
        <f>#REF!</f>
        <v>#REF!</v>
      </c>
      <c r="F66" s="129" t="e">
        <f>#REF!</f>
        <v>#REF!</v>
      </c>
      <c r="G66" s="82" t="s">
        <v>112</v>
      </c>
      <c r="H66" s="126" t="e">
        <f>#REF!</f>
        <v>#REF!</v>
      </c>
      <c r="I66" s="84">
        <v>0.96</v>
      </c>
      <c r="J66" s="126" t="e">
        <f>#REF!</f>
        <v>#REF!</v>
      </c>
      <c r="K66" s="126" t="e">
        <f t="shared" si="29"/>
        <v>#REF!</v>
      </c>
      <c r="L66" s="73" t="e">
        <f t="shared" si="30"/>
        <v>#REF!</v>
      </c>
      <c r="M66" s="83" t="e">
        <f>#REF!</f>
        <v>#REF!</v>
      </c>
      <c r="N66" s="84" t="e">
        <f>#REF!</f>
        <v>#REF!</v>
      </c>
      <c r="O66" s="73" t="e">
        <f t="shared" si="31"/>
        <v>#REF!</v>
      </c>
      <c r="P66" s="74" t="e">
        <f t="shared" si="12"/>
        <v>#REF!</v>
      </c>
      <c r="Q66" s="84" t="e">
        <f t="shared" si="32"/>
        <v>#REF!</v>
      </c>
      <c r="R66" s="74" t="e">
        <f t="shared" si="33"/>
        <v>#REF!</v>
      </c>
      <c r="S66" s="82"/>
      <c r="T66" s="127" t="e">
        <f>#REF!</f>
        <v>#REF!</v>
      </c>
      <c r="U66" s="85" t="e">
        <f>#REF!</f>
        <v>#REF!</v>
      </c>
      <c r="V66" s="86">
        <v>2.1000000000000001E-2</v>
      </c>
      <c r="W66" s="82"/>
      <c r="X66" s="192" t="e">
        <f t="shared" si="13"/>
        <v>#REF!</v>
      </c>
      <c r="Y66" s="87" t="e">
        <f>(NPV($C$2,Summary!$AE66:$CK66))*((1+$C$2)^0.5)</f>
        <v>#REF!</v>
      </c>
      <c r="Z66" s="75" t="e">
        <f t="shared" si="34"/>
        <v>#REF!</v>
      </c>
      <c r="AA66" s="75" t="e">
        <f t="shared" si="15"/>
        <v>#REF!</v>
      </c>
      <c r="AB66" s="75" t="e">
        <f t="shared" si="16"/>
        <v>#REF!</v>
      </c>
      <c r="AC66" s="54"/>
      <c r="AD66" s="54" t="str">
        <f t="shared" si="47"/>
        <v/>
      </c>
      <c r="AE66" s="54" t="str">
        <f t="shared" si="47"/>
        <v/>
      </c>
      <c r="AF66" s="54" t="str">
        <f t="shared" si="47"/>
        <v/>
      </c>
      <c r="AG66" s="54" t="str">
        <f t="shared" si="47"/>
        <v/>
      </c>
      <c r="AH66" s="54" t="str">
        <f t="shared" si="47"/>
        <v/>
      </c>
      <c r="AI66" s="54" t="str">
        <f t="shared" si="47"/>
        <v/>
      </c>
      <c r="AJ66" s="54" t="str">
        <f t="shared" si="47"/>
        <v/>
      </c>
      <c r="AK66" s="54" t="str">
        <f t="shared" si="47"/>
        <v/>
      </c>
      <c r="AL66" s="54" t="str">
        <f t="shared" si="47"/>
        <v/>
      </c>
      <c r="AM66" s="54" t="str">
        <f t="shared" si="47"/>
        <v/>
      </c>
      <c r="AN66" s="54" t="e">
        <f t="shared" si="48"/>
        <v>#REF!</v>
      </c>
      <c r="AO66" s="54" t="e">
        <f t="shared" si="48"/>
        <v>#REF!</v>
      </c>
      <c r="AP66" s="54" t="e">
        <f t="shared" si="48"/>
        <v>#REF!</v>
      </c>
      <c r="AQ66" s="54" t="e">
        <f t="shared" si="48"/>
        <v>#REF!</v>
      </c>
      <c r="AR66" s="54" t="e">
        <f t="shared" si="48"/>
        <v>#REF!</v>
      </c>
      <c r="AS66" s="54" t="e">
        <f t="shared" si="48"/>
        <v>#REF!</v>
      </c>
      <c r="AT66" s="54" t="e">
        <f t="shared" si="48"/>
        <v>#REF!</v>
      </c>
      <c r="AU66" s="54" t="e">
        <f t="shared" si="48"/>
        <v>#REF!</v>
      </c>
      <c r="AV66" s="54" t="e">
        <f t="shared" si="48"/>
        <v>#REF!</v>
      </c>
      <c r="AW66" s="54" t="e">
        <f t="shared" si="48"/>
        <v>#REF!</v>
      </c>
      <c r="AX66" s="54" t="e">
        <f t="shared" si="49"/>
        <v>#REF!</v>
      </c>
      <c r="AY66" s="54" t="e">
        <f t="shared" si="49"/>
        <v>#REF!</v>
      </c>
      <c r="AZ66" s="54" t="e">
        <f t="shared" si="49"/>
        <v>#REF!</v>
      </c>
      <c r="BA66" s="54" t="e">
        <f t="shared" si="49"/>
        <v>#REF!</v>
      </c>
      <c r="BB66" s="54" t="e">
        <f t="shared" si="49"/>
        <v>#REF!</v>
      </c>
      <c r="BC66" s="54" t="e">
        <f t="shared" si="49"/>
        <v>#REF!</v>
      </c>
      <c r="BD66" s="54" t="e">
        <f t="shared" si="49"/>
        <v>#REF!</v>
      </c>
      <c r="BE66" s="54" t="e">
        <f t="shared" si="49"/>
        <v>#REF!</v>
      </c>
      <c r="BF66" s="54" t="e">
        <f t="shared" si="49"/>
        <v>#REF!</v>
      </c>
      <c r="BG66" s="54" t="e">
        <f t="shared" si="49"/>
        <v>#REF!</v>
      </c>
      <c r="BH66" s="54" t="e">
        <f t="shared" si="50"/>
        <v>#REF!</v>
      </c>
      <c r="BI66" s="54" t="e">
        <f t="shared" si="50"/>
        <v>#REF!</v>
      </c>
      <c r="BJ66" s="54" t="e">
        <f t="shared" si="50"/>
        <v>#REF!</v>
      </c>
      <c r="BK66" s="54" t="e">
        <f t="shared" si="50"/>
        <v>#REF!</v>
      </c>
      <c r="BL66" s="54" t="e">
        <f t="shared" si="50"/>
        <v>#REF!</v>
      </c>
      <c r="BM66" s="54" t="e">
        <f t="shared" si="50"/>
        <v>#REF!</v>
      </c>
      <c r="BN66" s="54" t="e">
        <f t="shared" si="50"/>
        <v>#REF!</v>
      </c>
      <c r="BO66" s="54" t="e">
        <f t="shared" si="50"/>
        <v>#REF!</v>
      </c>
      <c r="BP66" s="54" t="e">
        <f t="shared" si="50"/>
        <v>#REF!</v>
      </c>
      <c r="BQ66" s="54" t="e">
        <f t="shared" si="50"/>
        <v>#REF!</v>
      </c>
      <c r="BR66" s="54" t="e">
        <f t="shared" si="51"/>
        <v>#REF!</v>
      </c>
      <c r="BS66" s="54" t="e">
        <f t="shared" si="51"/>
        <v>#REF!</v>
      </c>
      <c r="BT66" s="54" t="e">
        <f t="shared" si="51"/>
        <v>#REF!</v>
      </c>
      <c r="BU66" s="54" t="e">
        <f t="shared" si="51"/>
        <v>#REF!</v>
      </c>
      <c r="BV66" s="54" t="e">
        <f t="shared" si="51"/>
        <v>#REF!</v>
      </c>
      <c r="BW66" s="54" t="e">
        <f t="shared" si="51"/>
        <v>#REF!</v>
      </c>
      <c r="BX66" s="54" t="e">
        <f t="shared" si="51"/>
        <v>#REF!</v>
      </c>
      <c r="BY66" s="54" t="e">
        <f t="shared" si="51"/>
        <v>#REF!</v>
      </c>
      <c r="BZ66" s="54" t="e">
        <f t="shared" si="51"/>
        <v>#REF!</v>
      </c>
      <c r="CA66" s="54" t="e">
        <f t="shared" si="51"/>
        <v>#REF!</v>
      </c>
      <c r="CB66" s="54" t="e">
        <f t="shared" si="52"/>
        <v>#REF!</v>
      </c>
      <c r="CC66" s="54" t="e">
        <f t="shared" si="52"/>
        <v>#REF!</v>
      </c>
      <c r="CD66" s="54" t="e">
        <f t="shared" si="52"/>
        <v>#REF!</v>
      </c>
      <c r="CE66" s="54" t="e">
        <f t="shared" si="52"/>
        <v>#REF!</v>
      </c>
      <c r="CF66" s="54" t="e">
        <f t="shared" si="52"/>
        <v>#REF!</v>
      </c>
      <c r="CG66" s="54" t="e">
        <f t="shared" si="52"/>
        <v>#REF!</v>
      </c>
      <c r="CH66" s="54" t="e">
        <f t="shared" si="52"/>
        <v>#REF!</v>
      </c>
      <c r="CI66" s="54" t="e">
        <f t="shared" si="52"/>
        <v>#REF!</v>
      </c>
      <c r="CJ66" s="54" t="e">
        <f t="shared" si="52"/>
        <v>#REF!</v>
      </c>
      <c r="CK66" s="54"/>
      <c r="CL66" s="54"/>
      <c r="CM66" s="54"/>
      <c r="CN66" s="59">
        <v>2056</v>
      </c>
      <c r="CO66" s="69">
        <f>SUMPRODUCT('Avoided Costs and Load Shapes'!$N69:$R69,'Avoided Costs and Load Shapes'!$W$10:$AA$10)</f>
        <v>0.39879374261983103</v>
      </c>
      <c r="CP66" s="70">
        <f>SUMPRODUCT('Avoided Costs and Load Shapes'!$N69:$R69,'Avoided Costs and Load Shapes'!$W$46:$AA$46)</f>
        <v>0.34220105545798651</v>
      </c>
    </row>
    <row r="67" spans="1:94" ht="34.5" customHeight="1">
      <c r="A67" s="82" t="s">
        <v>232</v>
      </c>
      <c r="B67" s="82" t="s">
        <v>96</v>
      </c>
      <c r="C67" s="82"/>
      <c r="D67" s="82"/>
      <c r="E67" s="129" t="e">
        <f>#REF!</f>
        <v>#REF!</v>
      </c>
      <c r="F67" s="129" t="e">
        <f>#REF!</f>
        <v>#REF!</v>
      </c>
      <c r="G67" s="82" t="s">
        <v>112</v>
      </c>
      <c r="H67" s="126" t="e">
        <f>#REF!</f>
        <v>#REF!</v>
      </c>
      <c r="I67" s="84">
        <v>0.96</v>
      </c>
      <c r="J67" s="126" t="e">
        <f>#REF!</f>
        <v>#REF!</v>
      </c>
      <c r="K67" s="126" t="e">
        <f t="shared" si="29"/>
        <v>#REF!</v>
      </c>
      <c r="L67" s="73" t="e">
        <f t="shared" si="30"/>
        <v>#REF!</v>
      </c>
      <c r="M67" s="83" t="e">
        <f>#REF!</f>
        <v>#REF!</v>
      </c>
      <c r="N67" s="84" t="e">
        <f>#REF!</f>
        <v>#REF!</v>
      </c>
      <c r="O67" s="73" t="e">
        <f t="shared" si="31"/>
        <v>#REF!</v>
      </c>
      <c r="P67" s="74" t="e">
        <f t="shared" si="12"/>
        <v>#REF!</v>
      </c>
      <c r="Q67" s="84" t="e">
        <f t="shared" si="32"/>
        <v>#REF!</v>
      </c>
      <c r="R67" s="74" t="e">
        <f t="shared" si="33"/>
        <v>#REF!</v>
      </c>
      <c r="S67" s="82"/>
      <c r="T67" s="127" t="e">
        <f>#REF!</f>
        <v>#REF!</v>
      </c>
      <c r="U67" s="85" t="e">
        <f>#REF!</f>
        <v>#REF!</v>
      </c>
      <c r="V67" s="86">
        <v>2.1000000000000001E-2</v>
      </c>
      <c r="W67" s="82"/>
      <c r="X67" s="192" t="e">
        <f t="shared" si="13"/>
        <v>#REF!</v>
      </c>
      <c r="Y67" s="87" t="e">
        <f>(NPV($C$2,Summary!$AE67:$CK67))*((1+$C$2)^0.5)</f>
        <v>#REF!</v>
      </c>
      <c r="Z67" s="75" t="e">
        <f t="shared" si="34"/>
        <v>#REF!</v>
      </c>
      <c r="AA67" s="75" t="e">
        <f t="shared" si="15"/>
        <v>#REF!</v>
      </c>
      <c r="AB67" s="75" t="e">
        <f t="shared" si="16"/>
        <v>#REF!</v>
      </c>
      <c r="AC67" s="54"/>
      <c r="AD67" s="54" t="str">
        <f t="shared" si="47"/>
        <v/>
      </c>
      <c r="AE67" s="54" t="str">
        <f t="shared" si="47"/>
        <v/>
      </c>
      <c r="AF67" s="54" t="str">
        <f t="shared" si="47"/>
        <v/>
      </c>
      <c r="AG67" s="54" t="str">
        <f t="shared" si="47"/>
        <v/>
      </c>
      <c r="AH67" s="54" t="str">
        <f t="shared" si="47"/>
        <v/>
      </c>
      <c r="AI67" s="54" t="str">
        <f t="shared" si="47"/>
        <v/>
      </c>
      <c r="AJ67" s="54" t="str">
        <f t="shared" si="47"/>
        <v/>
      </c>
      <c r="AK67" s="54" t="str">
        <f t="shared" si="47"/>
        <v/>
      </c>
      <c r="AL67" s="54" t="str">
        <f t="shared" si="47"/>
        <v/>
      </c>
      <c r="AM67" s="54" t="str">
        <f t="shared" si="47"/>
        <v/>
      </c>
      <c r="AN67" s="54" t="e">
        <f t="shared" si="48"/>
        <v>#REF!</v>
      </c>
      <c r="AO67" s="54" t="e">
        <f t="shared" si="48"/>
        <v>#REF!</v>
      </c>
      <c r="AP67" s="54" t="e">
        <f t="shared" si="48"/>
        <v>#REF!</v>
      </c>
      <c r="AQ67" s="54" t="e">
        <f t="shared" si="48"/>
        <v>#REF!</v>
      </c>
      <c r="AR67" s="54" t="e">
        <f t="shared" si="48"/>
        <v>#REF!</v>
      </c>
      <c r="AS67" s="54" t="e">
        <f t="shared" si="48"/>
        <v>#REF!</v>
      </c>
      <c r="AT67" s="54" t="e">
        <f t="shared" si="48"/>
        <v>#REF!</v>
      </c>
      <c r="AU67" s="54" t="e">
        <f t="shared" si="48"/>
        <v>#REF!</v>
      </c>
      <c r="AV67" s="54" t="e">
        <f t="shared" si="48"/>
        <v>#REF!</v>
      </c>
      <c r="AW67" s="54" t="e">
        <f t="shared" si="48"/>
        <v>#REF!</v>
      </c>
      <c r="AX67" s="54" t="e">
        <f t="shared" si="49"/>
        <v>#REF!</v>
      </c>
      <c r="AY67" s="54" t="e">
        <f t="shared" si="49"/>
        <v>#REF!</v>
      </c>
      <c r="AZ67" s="54" t="e">
        <f t="shared" si="49"/>
        <v>#REF!</v>
      </c>
      <c r="BA67" s="54" t="e">
        <f t="shared" si="49"/>
        <v>#REF!</v>
      </c>
      <c r="BB67" s="54" t="e">
        <f t="shared" si="49"/>
        <v>#REF!</v>
      </c>
      <c r="BC67" s="54" t="e">
        <f t="shared" si="49"/>
        <v>#REF!</v>
      </c>
      <c r="BD67" s="54" t="e">
        <f t="shared" si="49"/>
        <v>#REF!</v>
      </c>
      <c r="BE67" s="54" t="e">
        <f t="shared" si="49"/>
        <v>#REF!</v>
      </c>
      <c r="BF67" s="54" t="e">
        <f t="shared" si="49"/>
        <v>#REF!</v>
      </c>
      <c r="BG67" s="54" t="e">
        <f t="shared" si="49"/>
        <v>#REF!</v>
      </c>
      <c r="BH67" s="54" t="e">
        <f t="shared" si="50"/>
        <v>#REF!</v>
      </c>
      <c r="BI67" s="54" t="e">
        <f t="shared" si="50"/>
        <v>#REF!</v>
      </c>
      <c r="BJ67" s="54" t="e">
        <f t="shared" si="50"/>
        <v>#REF!</v>
      </c>
      <c r="BK67" s="54" t="e">
        <f t="shared" si="50"/>
        <v>#REF!</v>
      </c>
      <c r="BL67" s="54" t="e">
        <f t="shared" si="50"/>
        <v>#REF!</v>
      </c>
      <c r="BM67" s="54" t="e">
        <f t="shared" si="50"/>
        <v>#REF!</v>
      </c>
      <c r="BN67" s="54" t="e">
        <f t="shared" si="50"/>
        <v>#REF!</v>
      </c>
      <c r="BO67" s="54" t="e">
        <f t="shared" si="50"/>
        <v>#REF!</v>
      </c>
      <c r="BP67" s="54" t="e">
        <f t="shared" si="50"/>
        <v>#REF!</v>
      </c>
      <c r="BQ67" s="54" t="e">
        <f t="shared" si="50"/>
        <v>#REF!</v>
      </c>
      <c r="BR67" s="54" t="e">
        <f t="shared" si="51"/>
        <v>#REF!</v>
      </c>
      <c r="BS67" s="54" t="e">
        <f t="shared" si="51"/>
        <v>#REF!</v>
      </c>
      <c r="BT67" s="54" t="e">
        <f t="shared" si="51"/>
        <v>#REF!</v>
      </c>
      <c r="BU67" s="54" t="e">
        <f t="shared" si="51"/>
        <v>#REF!</v>
      </c>
      <c r="BV67" s="54" t="e">
        <f t="shared" si="51"/>
        <v>#REF!</v>
      </c>
      <c r="BW67" s="54" t="e">
        <f t="shared" si="51"/>
        <v>#REF!</v>
      </c>
      <c r="BX67" s="54" t="e">
        <f t="shared" si="51"/>
        <v>#REF!</v>
      </c>
      <c r="BY67" s="54" t="e">
        <f t="shared" si="51"/>
        <v>#REF!</v>
      </c>
      <c r="BZ67" s="54" t="e">
        <f t="shared" si="51"/>
        <v>#REF!</v>
      </c>
      <c r="CA67" s="54" t="e">
        <f t="shared" si="51"/>
        <v>#REF!</v>
      </c>
      <c r="CB67" s="54" t="e">
        <f t="shared" si="52"/>
        <v>#REF!</v>
      </c>
      <c r="CC67" s="54" t="e">
        <f t="shared" si="52"/>
        <v>#REF!</v>
      </c>
      <c r="CD67" s="54" t="e">
        <f t="shared" si="52"/>
        <v>#REF!</v>
      </c>
      <c r="CE67" s="54" t="e">
        <f t="shared" si="52"/>
        <v>#REF!</v>
      </c>
      <c r="CF67" s="54" t="e">
        <f t="shared" si="52"/>
        <v>#REF!</v>
      </c>
      <c r="CG67" s="54" t="e">
        <f t="shared" si="52"/>
        <v>#REF!</v>
      </c>
      <c r="CH67" s="54" t="e">
        <f t="shared" si="52"/>
        <v>#REF!</v>
      </c>
      <c r="CI67" s="54" t="e">
        <f t="shared" si="52"/>
        <v>#REF!</v>
      </c>
      <c r="CJ67" s="54" t="e">
        <f t="shared" si="52"/>
        <v>#REF!</v>
      </c>
      <c r="CK67" s="54"/>
      <c r="CL67" s="54"/>
      <c r="CM67" s="54"/>
      <c r="CN67" s="59">
        <v>2057</v>
      </c>
      <c r="CO67" s="69">
        <f>SUMPRODUCT('Avoided Costs and Load Shapes'!$N70:$R70,'Avoided Costs and Load Shapes'!$W$10:$AA$10)</f>
        <v>0.41020693789730767</v>
      </c>
      <c r="CP67" s="70">
        <f>SUMPRODUCT('Avoided Costs and Load Shapes'!$N70:$R70,'Avoided Costs and Load Shapes'!$W$46:$AA$46)</f>
        <v>0.35246708712172614</v>
      </c>
    </row>
    <row r="68" spans="1:94" ht="34.5" customHeight="1">
      <c r="A68" s="82" t="s">
        <v>233</v>
      </c>
      <c r="B68" s="82" t="s">
        <v>96</v>
      </c>
      <c r="C68" s="82"/>
      <c r="D68" s="82"/>
      <c r="E68" s="129" t="e">
        <f>#REF!</f>
        <v>#REF!</v>
      </c>
      <c r="F68" s="129" t="e">
        <f>#REF!</f>
        <v>#REF!</v>
      </c>
      <c r="G68" s="82" t="s">
        <v>112</v>
      </c>
      <c r="H68" s="126" t="e">
        <f>#REF!</f>
        <v>#REF!</v>
      </c>
      <c r="I68" s="84">
        <v>0.96</v>
      </c>
      <c r="J68" s="126" t="e">
        <f>#REF!</f>
        <v>#REF!</v>
      </c>
      <c r="K68" s="126" t="e">
        <f t="shared" si="29"/>
        <v>#REF!</v>
      </c>
      <c r="L68" s="73" t="e">
        <f t="shared" si="30"/>
        <v>#REF!</v>
      </c>
      <c r="M68" s="83" t="e">
        <f>#REF!</f>
        <v>#REF!</v>
      </c>
      <c r="N68" s="84" t="e">
        <f>#REF!</f>
        <v>#REF!</v>
      </c>
      <c r="O68" s="73" t="e">
        <f t="shared" si="31"/>
        <v>#REF!</v>
      </c>
      <c r="P68" s="74" t="e">
        <f t="shared" si="12"/>
        <v>#REF!</v>
      </c>
      <c r="Q68" s="84" t="e">
        <f t="shared" si="32"/>
        <v>#REF!</v>
      </c>
      <c r="R68" s="74" t="e">
        <f t="shared" si="33"/>
        <v>#REF!</v>
      </c>
      <c r="S68" s="82"/>
      <c r="T68" s="127" t="e">
        <f>#REF!</f>
        <v>#REF!</v>
      </c>
      <c r="U68" s="85" t="e">
        <f>#REF!</f>
        <v>#REF!</v>
      </c>
      <c r="V68" s="86">
        <v>2.1000000000000001E-2</v>
      </c>
      <c r="W68" s="82"/>
      <c r="X68" s="192" t="e">
        <f t="shared" si="13"/>
        <v>#REF!</v>
      </c>
      <c r="Y68" s="87" t="e">
        <f>(NPV($C$2,Summary!$AE68:$CK68))*((1+$C$2)^0.5)</f>
        <v>#REF!</v>
      </c>
      <c r="Z68" s="75" t="e">
        <f t="shared" si="34"/>
        <v>#REF!</v>
      </c>
      <c r="AA68" s="75" t="e">
        <f t="shared" si="15"/>
        <v>#REF!</v>
      </c>
      <c r="AB68" s="75" t="e">
        <f t="shared" si="16"/>
        <v>#REF!</v>
      </c>
      <c r="AC68" s="54"/>
      <c r="AD68" s="54" t="str">
        <f t="shared" si="47"/>
        <v/>
      </c>
      <c r="AE68" s="54" t="str">
        <f t="shared" si="47"/>
        <v/>
      </c>
      <c r="AF68" s="54" t="str">
        <f t="shared" si="47"/>
        <v/>
      </c>
      <c r="AG68" s="54" t="str">
        <f t="shared" si="47"/>
        <v/>
      </c>
      <c r="AH68" s="54" t="str">
        <f t="shared" si="47"/>
        <v/>
      </c>
      <c r="AI68" s="54" t="str">
        <f t="shared" si="47"/>
        <v/>
      </c>
      <c r="AJ68" s="54" t="str">
        <f t="shared" si="47"/>
        <v/>
      </c>
      <c r="AK68" s="54" t="str">
        <f t="shared" si="47"/>
        <v/>
      </c>
      <c r="AL68" s="54" t="str">
        <f t="shared" si="47"/>
        <v/>
      </c>
      <c r="AM68" s="54" t="str">
        <f t="shared" si="47"/>
        <v/>
      </c>
      <c r="AN68" s="54" t="e">
        <f t="shared" si="48"/>
        <v>#REF!</v>
      </c>
      <c r="AO68" s="54" t="e">
        <f t="shared" si="48"/>
        <v>#REF!</v>
      </c>
      <c r="AP68" s="54" t="e">
        <f t="shared" si="48"/>
        <v>#REF!</v>
      </c>
      <c r="AQ68" s="54" t="e">
        <f t="shared" si="48"/>
        <v>#REF!</v>
      </c>
      <c r="AR68" s="54" t="e">
        <f t="shared" si="48"/>
        <v>#REF!</v>
      </c>
      <c r="AS68" s="54" t="e">
        <f t="shared" si="48"/>
        <v>#REF!</v>
      </c>
      <c r="AT68" s="54" t="e">
        <f t="shared" si="48"/>
        <v>#REF!</v>
      </c>
      <c r="AU68" s="54" t="e">
        <f t="shared" si="48"/>
        <v>#REF!</v>
      </c>
      <c r="AV68" s="54" t="e">
        <f t="shared" si="48"/>
        <v>#REF!</v>
      </c>
      <c r="AW68" s="54" t="e">
        <f t="shared" si="48"/>
        <v>#REF!</v>
      </c>
      <c r="AX68" s="54" t="e">
        <f t="shared" si="49"/>
        <v>#REF!</v>
      </c>
      <c r="AY68" s="54" t="e">
        <f t="shared" si="49"/>
        <v>#REF!</v>
      </c>
      <c r="AZ68" s="54" t="e">
        <f t="shared" si="49"/>
        <v>#REF!</v>
      </c>
      <c r="BA68" s="54" t="e">
        <f t="shared" si="49"/>
        <v>#REF!</v>
      </c>
      <c r="BB68" s="54" t="e">
        <f t="shared" si="49"/>
        <v>#REF!</v>
      </c>
      <c r="BC68" s="54" t="e">
        <f t="shared" si="49"/>
        <v>#REF!</v>
      </c>
      <c r="BD68" s="54" t="e">
        <f t="shared" si="49"/>
        <v>#REF!</v>
      </c>
      <c r="BE68" s="54" t="e">
        <f t="shared" si="49"/>
        <v>#REF!</v>
      </c>
      <c r="BF68" s="54" t="e">
        <f t="shared" si="49"/>
        <v>#REF!</v>
      </c>
      <c r="BG68" s="54" t="e">
        <f t="shared" si="49"/>
        <v>#REF!</v>
      </c>
      <c r="BH68" s="54" t="e">
        <f t="shared" si="50"/>
        <v>#REF!</v>
      </c>
      <c r="BI68" s="54" t="e">
        <f t="shared" si="50"/>
        <v>#REF!</v>
      </c>
      <c r="BJ68" s="54" t="e">
        <f t="shared" si="50"/>
        <v>#REF!</v>
      </c>
      <c r="BK68" s="54" t="e">
        <f t="shared" si="50"/>
        <v>#REF!</v>
      </c>
      <c r="BL68" s="54" t="e">
        <f t="shared" si="50"/>
        <v>#REF!</v>
      </c>
      <c r="BM68" s="54" t="e">
        <f t="shared" si="50"/>
        <v>#REF!</v>
      </c>
      <c r="BN68" s="54" t="e">
        <f t="shared" si="50"/>
        <v>#REF!</v>
      </c>
      <c r="BO68" s="54" t="e">
        <f t="shared" si="50"/>
        <v>#REF!</v>
      </c>
      <c r="BP68" s="54" t="e">
        <f t="shared" si="50"/>
        <v>#REF!</v>
      </c>
      <c r="BQ68" s="54" t="e">
        <f t="shared" si="50"/>
        <v>#REF!</v>
      </c>
      <c r="BR68" s="54" t="e">
        <f t="shared" si="51"/>
        <v>#REF!</v>
      </c>
      <c r="BS68" s="54" t="e">
        <f t="shared" si="51"/>
        <v>#REF!</v>
      </c>
      <c r="BT68" s="54" t="e">
        <f t="shared" si="51"/>
        <v>#REF!</v>
      </c>
      <c r="BU68" s="54" t="e">
        <f t="shared" si="51"/>
        <v>#REF!</v>
      </c>
      <c r="BV68" s="54" t="e">
        <f t="shared" si="51"/>
        <v>#REF!</v>
      </c>
      <c r="BW68" s="54" t="e">
        <f t="shared" si="51"/>
        <v>#REF!</v>
      </c>
      <c r="BX68" s="54" t="e">
        <f t="shared" si="51"/>
        <v>#REF!</v>
      </c>
      <c r="BY68" s="54" t="e">
        <f t="shared" si="51"/>
        <v>#REF!</v>
      </c>
      <c r="BZ68" s="54" t="e">
        <f t="shared" si="51"/>
        <v>#REF!</v>
      </c>
      <c r="CA68" s="54" t="e">
        <f t="shared" si="51"/>
        <v>#REF!</v>
      </c>
      <c r="CB68" s="54" t="e">
        <f t="shared" si="52"/>
        <v>#REF!</v>
      </c>
      <c r="CC68" s="54" t="e">
        <f t="shared" si="52"/>
        <v>#REF!</v>
      </c>
      <c r="CD68" s="54" t="e">
        <f t="shared" si="52"/>
        <v>#REF!</v>
      </c>
      <c r="CE68" s="54" t="e">
        <f t="shared" si="52"/>
        <v>#REF!</v>
      </c>
      <c r="CF68" s="54" t="e">
        <f t="shared" si="52"/>
        <v>#REF!</v>
      </c>
      <c r="CG68" s="54" t="e">
        <f t="shared" si="52"/>
        <v>#REF!</v>
      </c>
      <c r="CH68" s="54" t="e">
        <f t="shared" si="52"/>
        <v>#REF!</v>
      </c>
      <c r="CI68" s="54" t="e">
        <f t="shared" si="52"/>
        <v>#REF!</v>
      </c>
      <c r="CJ68" s="54" t="e">
        <f t="shared" si="52"/>
        <v>#REF!</v>
      </c>
      <c r="CK68" s="54"/>
      <c r="CL68" s="54"/>
      <c r="CM68" s="54"/>
      <c r="CN68" s="59">
        <v>2058</v>
      </c>
      <c r="CO68" s="69">
        <f>SUMPRODUCT('Avoided Costs and Load Shapes'!$N71:$R71,'Avoided Costs and Load Shapes'!$W$10:$AA$10)</f>
        <v>0.4219625290331086</v>
      </c>
      <c r="CP68" s="70">
        <f>SUMPRODUCT('Avoided Costs and Load Shapes'!$N71:$R71,'Avoided Costs and Load Shapes'!$W$46:$AA$46)</f>
        <v>0.3630410997353779</v>
      </c>
    </row>
    <row r="69" spans="1:94" ht="34.5" customHeight="1">
      <c r="A69" s="82" t="s">
        <v>234</v>
      </c>
      <c r="B69" s="82" t="s">
        <v>96</v>
      </c>
      <c r="C69" s="82"/>
      <c r="D69" s="82"/>
      <c r="E69" s="129" t="e">
        <f>#REF!</f>
        <v>#REF!</v>
      </c>
      <c r="F69" s="129" t="e">
        <f>#REF!</f>
        <v>#REF!</v>
      </c>
      <c r="G69" s="82" t="s">
        <v>112</v>
      </c>
      <c r="H69" s="126" t="e">
        <f>#REF!</f>
        <v>#REF!</v>
      </c>
      <c r="I69" s="84">
        <v>0.96</v>
      </c>
      <c r="J69" s="126" t="e">
        <f>#REF!</f>
        <v>#REF!</v>
      </c>
      <c r="K69" s="126" t="e">
        <f t="shared" si="29"/>
        <v>#REF!</v>
      </c>
      <c r="L69" s="73" t="e">
        <f t="shared" si="30"/>
        <v>#REF!</v>
      </c>
      <c r="M69" s="83" t="e">
        <f>#REF!</f>
        <v>#REF!</v>
      </c>
      <c r="N69" s="84" t="e">
        <f>#REF!</f>
        <v>#REF!</v>
      </c>
      <c r="O69" s="73" t="e">
        <f t="shared" si="31"/>
        <v>#REF!</v>
      </c>
      <c r="P69" s="74" t="e">
        <f t="shared" si="12"/>
        <v>#REF!</v>
      </c>
      <c r="Q69" s="84" t="e">
        <f t="shared" si="32"/>
        <v>#REF!</v>
      </c>
      <c r="R69" s="74" t="e">
        <f t="shared" si="33"/>
        <v>#REF!</v>
      </c>
      <c r="S69" s="82"/>
      <c r="T69" s="127" t="e">
        <f>#REF!</f>
        <v>#REF!</v>
      </c>
      <c r="U69" s="85" t="e">
        <f>#REF!</f>
        <v>#REF!</v>
      </c>
      <c r="V69" s="86">
        <v>2.1000000000000001E-2</v>
      </c>
      <c r="W69" s="82"/>
      <c r="X69" s="192" t="e">
        <f t="shared" si="13"/>
        <v>#REF!</v>
      </c>
      <c r="Y69" s="87" t="e">
        <f>(NPV($C$2,Summary!$AE69:$CK69))*((1+$C$2)^0.5)</f>
        <v>#REF!</v>
      </c>
      <c r="Z69" s="75" t="e">
        <f t="shared" si="34"/>
        <v>#REF!</v>
      </c>
      <c r="AA69" s="75" t="e">
        <f t="shared" si="15"/>
        <v>#REF!</v>
      </c>
      <c r="AB69" s="75" t="e">
        <f t="shared" si="16"/>
        <v>#REF!</v>
      </c>
      <c r="AC69" s="54"/>
      <c r="AD69" s="54" t="str">
        <f t="shared" si="47"/>
        <v/>
      </c>
      <c r="AE69" s="54" t="str">
        <f t="shared" si="47"/>
        <v/>
      </c>
      <c r="AF69" s="54" t="str">
        <f t="shared" si="47"/>
        <v/>
      </c>
      <c r="AG69" s="54" t="str">
        <f t="shared" si="47"/>
        <v/>
      </c>
      <c r="AH69" s="54" t="str">
        <f t="shared" si="47"/>
        <v/>
      </c>
      <c r="AI69" s="54" t="str">
        <f t="shared" si="47"/>
        <v/>
      </c>
      <c r="AJ69" s="54" t="str">
        <f t="shared" si="47"/>
        <v/>
      </c>
      <c r="AK69" s="54" t="str">
        <f t="shared" si="47"/>
        <v/>
      </c>
      <c r="AL69" s="54" t="str">
        <f t="shared" si="47"/>
        <v/>
      </c>
      <c r="AM69" s="54" t="str">
        <f t="shared" si="47"/>
        <v/>
      </c>
      <c r="AN69" s="54" t="e">
        <f t="shared" si="48"/>
        <v>#REF!</v>
      </c>
      <c r="AO69" s="54" t="e">
        <f t="shared" si="48"/>
        <v>#REF!</v>
      </c>
      <c r="AP69" s="54" t="e">
        <f t="shared" si="48"/>
        <v>#REF!</v>
      </c>
      <c r="AQ69" s="54" t="e">
        <f t="shared" si="48"/>
        <v>#REF!</v>
      </c>
      <c r="AR69" s="54" t="e">
        <f t="shared" si="48"/>
        <v>#REF!</v>
      </c>
      <c r="AS69" s="54" t="e">
        <f t="shared" si="48"/>
        <v>#REF!</v>
      </c>
      <c r="AT69" s="54" t="e">
        <f t="shared" si="48"/>
        <v>#REF!</v>
      </c>
      <c r="AU69" s="54" t="e">
        <f t="shared" si="48"/>
        <v>#REF!</v>
      </c>
      <c r="AV69" s="54" t="e">
        <f t="shared" si="48"/>
        <v>#REF!</v>
      </c>
      <c r="AW69" s="54" t="e">
        <f t="shared" si="48"/>
        <v>#REF!</v>
      </c>
      <c r="AX69" s="54" t="e">
        <f t="shared" si="49"/>
        <v>#REF!</v>
      </c>
      <c r="AY69" s="54" t="e">
        <f t="shared" si="49"/>
        <v>#REF!</v>
      </c>
      <c r="AZ69" s="54" t="e">
        <f t="shared" si="49"/>
        <v>#REF!</v>
      </c>
      <c r="BA69" s="54" t="e">
        <f t="shared" si="49"/>
        <v>#REF!</v>
      </c>
      <c r="BB69" s="54" t="e">
        <f t="shared" si="49"/>
        <v>#REF!</v>
      </c>
      <c r="BC69" s="54" t="e">
        <f t="shared" si="49"/>
        <v>#REF!</v>
      </c>
      <c r="BD69" s="54" t="e">
        <f t="shared" si="49"/>
        <v>#REF!</v>
      </c>
      <c r="BE69" s="54" t="e">
        <f t="shared" si="49"/>
        <v>#REF!</v>
      </c>
      <c r="BF69" s="54" t="e">
        <f t="shared" si="49"/>
        <v>#REF!</v>
      </c>
      <c r="BG69" s="54" t="e">
        <f t="shared" si="49"/>
        <v>#REF!</v>
      </c>
      <c r="BH69" s="54" t="e">
        <f t="shared" si="50"/>
        <v>#REF!</v>
      </c>
      <c r="BI69" s="54" t="e">
        <f t="shared" si="50"/>
        <v>#REF!</v>
      </c>
      <c r="BJ69" s="54" t="e">
        <f t="shared" si="50"/>
        <v>#REF!</v>
      </c>
      <c r="BK69" s="54" t="e">
        <f t="shared" si="50"/>
        <v>#REF!</v>
      </c>
      <c r="BL69" s="54" t="e">
        <f t="shared" si="50"/>
        <v>#REF!</v>
      </c>
      <c r="BM69" s="54" t="e">
        <f t="shared" si="50"/>
        <v>#REF!</v>
      </c>
      <c r="BN69" s="54" t="e">
        <f t="shared" si="50"/>
        <v>#REF!</v>
      </c>
      <c r="BO69" s="54" t="e">
        <f t="shared" si="50"/>
        <v>#REF!</v>
      </c>
      <c r="BP69" s="54" t="e">
        <f t="shared" si="50"/>
        <v>#REF!</v>
      </c>
      <c r="BQ69" s="54" t="e">
        <f t="shared" si="50"/>
        <v>#REF!</v>
      </c>
      <c r="BR69" s="54" t="e">
        <f t="shared" si="51"/>
        <v>#REF!</v>
      </c>
      <c r="BS69" s="54" t="e">
        <f t="shared" si="51"/>
        <v>#REF!</v>
      </c>
      <c r="BT69" s="54" t="e">
        <f t="shared" si="51"/>
        <v>#REF!</v>
      </c>
      <c r="BU69" s="54" t="e">
        <f t="shared" si="51"/>
        <v>#REF!</v>
      </c>
      <c r="BV69" s="54" t="e">
        <f t="shared" si="51"/>
        <v>#REF!</v>
      </c>
      <c r="BW69" s="54" t="e">
        <f t="shared" si="51"/>
        <v>#REF!</v>
      </c>
      <c r="BX69" s="54" t="e">
        <f t="shared" si="51"/>
        <v>#REF!</v>
      </c>
      <c r="BY69" s="54" t="e">
        <f t="shared" si="51"/>
        <v>#REF!</v>
      </c>
      <c r="BZ69" s="54" t="e">
        <f t="shared" si="51"/>
        <v>#REF!</v>
      </c>
      <c r="CA69" s="54" t="e">
        <f t="shared" si="51"/>
        <v>#REF!</v>
      </c>
      <c r="CB69" s="54" t="e">
        <f t="shared" si="52"/>
        <v>#REF!</v>
      </c>
      <c r="CC69" s="54" t="e">
        <f t="shared" si="52"/>
        <v>#REF!</v>
      </c>
      <c r="CD69" s="54" t="e">
        <f t="shared" si="52"/>
        <v>#REF!</v>
      </c>
      <c r="CE69" s="54" t="e">
        <f t="shared" si="52"/>
        <v>#REF!</v>
      </c>
      <c r="CF69" s="54" t="e">
        <f t="shared" si="52"/>
        <v>#REF!</v>
      </c>
      <c r="CG69" s="54" t="e">
        <f t="shared" si="52"/>
        <v>#REF!</v>
      </c>
      <c r="CH69" s="54" t="e">
        <f t="shared" si="52"/>
        <v>#REF!</v>
      </c>
      <c r="CI69" s="54" t="e">
        <f t="shared" si="52"/>
        <v>#REF!</v>
      </c>
      <c r="CJ69" s="54" t="e">
        <f t="shared" si="52"/>
        <v>#REF!</v>
      </c>
      <c r="CK69" s="54"/>
      <c r="CL69" s="54"/>
      <c r="CM69" s="54"/>
      <c r="CN69" s="59">
        <v>2059</v>
      </c>
      <c r="CO69" s="69">
        <f>SUMPRODUCT('Avoided Costs and Load Shapes'!$N72:$R72,'Avoided Costs and Load Shapes'!$W$10:$AA$10)</f>
        <v>0.43407078790298359</v>
      </c>
      <c r="CP69" s="70">
        <f>SUMPRODUCT('Avoided Costs and Load Shapes'!$N72:$R72,'Avoided Costs and Load Shapes'!$W$46:$AA$46)</f>
        <v>0.37393233272743931</v>
      </c>
    </row>
    <row r="70" spans="1:94" ht="34.5" customHeight="1">
      <c r="A70" s="82" t="s">
        <v>235</v>
      </c>
      <c r="B70" s="82" t="s">
        <v>96</v>
      </c>
      <c r="C70" s="82"/>
      <c r="D70" s="82"/>
      <c r="E70" s="129" t="e">
        <f>#REF!</f>
        <v>#REF!</v>
      </c>
      <c r="F70" s="129" t="e">
        <f>#REF!</f>
        <v>#REF!</v>
      </c>
      <c r="G70" s="82" t="s">
        <v>112</v>
      </c>
      <c r="H70" s="126" t="e">
        <f>#REF!</f>
        <v>#REF!</v>
      </c>
      <c r="I70" s="84">
        <v>0.96</v>
      </c>
      <c r="J70" s="126" t="e">
        <f>#REF!</f>
        <v>#REF!</v>
      </c>
      <c r="K70" s="126" t="e">
        <f t="shared" si="29"/>
        <v>#REF!</v>
      </c>
      <c r="L70" s="73" t="e">
        <f t="shared" si="30"/>
        <v>#REF!</v>
      </c>
      <c r="M70" s="83" t="e">
        <f>#REF!</f>
        <v>#REF!</v>
      </c>
      <c r="N70" s="84" t="e">
        <f>#REF!</f>
        <v>#REF!</v>
      </c>
      <c r="O70" s="73" t="e">
        <f t="shared" si="31"/>
        <v>#REF!</v>
      </c>
      <c r="P70" s="74" t="e">
        <f t="shared" si="12"/>
        <v>#REF!</v>
      </c>
      <c r="Q70" s="84" t="e">
        <f t="shared" si="32"/>
        <v>#REF!</v>
      </c>
      <c r="R70" s="74" t="e">
        <f t="shared" si="33"/>
        <v>#REF!</v>
      </c>
      <c r="S70" s="82"/>
      <c r="T70" s="127" t="e">
        <f>#REF!</f>
        <v>#REF!</v>
      </c>
      <c r="U70" s="85" t="e">
        <f>#REF!</f>
        <v>#REF!</v>
      </c>
      <c r="V70" s="86">
        <v>2.1000000000000001E-2</v>
      </c>
      <c r="W70" s="82"/>
      <c r="X70" s="192" t="e">
        <f t="shared" si="13"/>
        <v>#REF!</v>
      </c>
      <c r="Y70" s="87" t="e">
        <f>(NPV($C$2,Summary!$AE70:$CK70))*((1+$C$2)^0.5)</f>
        <v>#REF!</v>
      </c>
      <c r="Z70" s="75" t="e">
        <f t="shared" si="34"/>
        <v>#REF!</v>
      </c>
      <c r="AA70" s="75" t="e">
        <f t="shared" si="15"/>
        <v>#REF!</v>
      </c>
      <c r="AB70" s="75" t="e">
        <f t="shared" si="16"/>
        <v>#REF!</v>
      </c>
      <c r="AC70" s="54"/>
      <c r="AD70" s="54" t="str">
        <f t="shared" si="47"/>
        <v/>
      </c>
      <c r="AE70" s="54" t="str">
        <f t="shared" si="47"/>
        <v/>
      </c>
      <c r="AF70" s="54" t="str">
        <f t="shared" si="47"/>
        <v/>
      </c>
      <c r="AG70" s="54" t="str">
        <f t="shared" si="47"/>
        <v/>
      </c>
      <c r="AH70" s="54" t="str">
        <f t="shared" si="47"/>
        <v/>
      </c>
      <c r="AI70" s="54" t="str">
        <f t="shared" si="47"/>
        <v/>
      </c>
      <c r="AJ70" s="54" t="str">
        <f t="shared" si="47"/>
        <v/>
      </c>
      <c r="AK70" s="54" t="str">
        <f t="shared" si="47"/>
        <v/>
      </c>
      <c r="AL70" s="54" t="str">
        <f t="shared" si="47"/>
        <v/>
      </c>
      <c r="AM70" s="54" t="str">
        <f t="shared" si="47"/>
        <v/>
      </c>
      <c r="AN70" s="54" t="e">
        <f t="shared" si="48"/>
        <v>#REF!</v>
      </c>
      <c r="AO70" s="54" t="e">
        <f t="shared" si="48"/>
        <v>#REF!</v>
      </c>
      <c r="AP70" s="54" t="e">
        <f t="shared" si="48"/>
        <v>#REF!</v>
      </c>
      <c r="AQ70" s="54" t="e">
        <f t="shared" si="48"/>
        <v>#REF!</v>
      </c>
      <c r="AR70" s="54" t="e">
        <f t="shared" si="48"/>
        <v>#REF!</v>
      </c>
      <c r="AS70" s="54" t="e">
        <f t="shared" si="48"/>
        <v>#REF!</v>
      </c>
      <c r="AT70" s="54" t="e">
        <f t="shared" si="48"/>
        <v>#REF!</v>
      </c>
      <c r="AU70" s="54" t="e">
        <f t="shared" si="48"/>
        <v>#REF!</v>
      </c>
      <c r="AV70" s="54" t="e">
        <f t="shared" si="48"/>
        <v>#REF!</v>
      </c>
      <c r="AW70" s="54" t="e">
        <f t="shared" si="48"/>
        <v>#REF!</v>
      </c>
      <c r="AX70" s="54" t="e">
        <f t="shared" si="49"/>
        <v>#REF!</v>
      </c>
      <c r="AY70" s="54" t="e">
        <f t="shared" si="49"/>
        <v>#REF!</v>
      </c>
      <c r="AZ70" s="54" t="e">
        <f t="shared" si="49"/>
        <v>#REF!</v>
      </c>
      <c r="BA70" s="54" t="e">
        <f t="shared" si="49"/>
        <v>#REF!</v>
      </c>
      <c r="BB70" s="54" t="e">
        <f t="shared" si="49"/>
        <v>#REF!</v>
      </c>
      <c r="BC70" s="54" t="e">
        <f t="shared" si="49"/>
        <v>#REF!</v>
      </c>
      <c r="BD70" s="54" t="e">
        <f t="shared" si="49"/>
        <v>#REF!</v>
      </c>
      <c r="BE70" s="54" t="e">
        <f t="shared" si="49"/>
        <v>#REF!</v>
      </c>
      <c r="BF70" s="54" t="e">
        <f t="shared" si="49"/>
        <v>#REF!</v>
      </c>
      <c r="BG70" s="54" t="e">
        <f t="shared" si="49"/>
        <v>#REF!</v>
      </c>
      <c r="BH70" s="54" t="e">
        <f t="shared" si="50"/>
        <v>#REF!</v>
      </c>
      <c r="BI70" s="54" t="e">
        <f t="shared" si="50"/>
        <v>#REF!</v>
      </c>
      <c r="BJ70" s="54" t="e">
        <f t="shared" si="50"/>
        <v>#REF!</v>
      </c>
      <c r="BK70" s="54" t="e">
        <f t="shared" si="50"/>
        <v>#REF!</v>
      </c>
      <c r="BL70" s="54" t="e">
        <f t="shared" si="50"/>
        <v>#REF!</v>
      </c>
      <c r="BM70" s="54" t="e">
        <f t="shared" si="50"/>
        <v>#REF!</v>
      </c>
      <c r="BN70" s="54" t="e">
        <f t="shared" si="50"/>
        <v>#REF!</v>
      </c>
      <c r="BO70" s="54" t="e">
        <f t="shared" si="50"/>
        <v>#REF!</v>
      </c>
      <c r="BP70" s="54" t="e">
        <f t="shared" si="50"/>
        <v>#REF!</v>
      </c>
      <c r="BQ70" s="54" t="e">
        <f t="shared" si="50"/>
        <v>#REF!</v>
      </c>
      <c r="BR70" s="54" t="e">
        <f t="shared" si="51"/>
        <v>#REF!</v>
      </c>
      <c r="BS70" s="54" t="e">
        <f t="shared" si="51"/>
        <v>#REF!</v>
      </c>
      <c r="BT70" s="54" t="e">
        <f t="shared" si="51"/>
        <v>#REF!</v>
      </c>
      <c r="BU70" s="54" t="e">
        <f t="shared" si="51"/>
        <v>#REF!</v>
      </c>
      <c r="BV70" s="54" t="e">
        <f t="shared" si="51"/>
        <v>#REF!</v>
      </c>
      <c r="BW70" s="54" t="e">
        <f t="shared" si="51"/>
        <v>#REF!</v>
      </c>
      <c r="BX70" s="54" t="e">
        <f t="shared" si="51"/>
        <v>#REF!</v>
      </c>
      <c r="BY70" s="54" t="e">
        <f t="shared" si="51"/>
        <v>#REF!</v>
      </c>
      <c r="BZ70" s="54" t="e">
        <f t="shared" si="51"/>
        <v>#REF!</v>
      </c>
      <c r="CA70" s="54" t="e">
        <f t="shared" si="51"/>
        <v>#REF!</v>
      </c>
      <c r="CB70" s="54" t="e">
        <f t="shared" si="52"/>
        <v>#REF!</v>
      </c>
      <c r="CC70" s="54" t="e">
        <f t="shared" si="52"/>
        <v>#REF!</v>
      </c>
      <c r="CD70" s="54" t="e">
        <f t="shared" si="52"/>
        <v>#REF!</v>
      </c>
      <c r="CE70" s="54" t="e">
        <f t="shared" si="52"/>
        <v>#REF!</v>
      </c>
      <c r="CF70" s="54" t="e">
        <f t="shared" si="52"/>
        <v>#REF!</v>
      </c>
      <c r="CG70" s="54" t="e">
        <f t="shared" si="52"/>
        <v>#REF!</v>
      </c>
      <c r="CH70" s="54" t="e">
        <f t="shared" si="52"/>
        <v>#REF!</v>
      </c>
      <c r="CI70" s="54" t="e">
        <f t="shared" si="52"/>
        <v>#REF!</v>
      </c>
      <c r="CJ70" s="54" t="e">
        <f t="shared" si="52"/>
        <v>#REF!</v>
      </c>
      <c r="CK70" s="54"/>
      <c r="CL70" s="54"/>
      <c r="CM70" s="54"/>
      <c r="CN70" s="59">
        <v>2060</v>
      </c>
      <c r="CO70" s="69">
        <f>SUMPRODUCT('Avoided Costs and Load Shapes'!$N73:$R73,'Avoided Costs and Load Shapes'!$W$10:$AA$10)</f>
        <v>0.44654229453895483</v>
      </c>
      <c r="CP70" s="70">
        <f>SUMPRODUCT('Avoided Costs and Load Shapes'!$N73:$R73,'Avoided Costs and Load Shapes'!$W$46:$AA$46)</f>
        <v>0.38515030270926243</v>
      </c>
    </row>
    <row r="71" spans="1:94" ht="34.5" customHeight="1">
      <c r="A71" s="82" t="s">
        <v>236</v>
      </c>
      <c r="B71" s="82" t="s">
        <v>96</v>
      </c>
      <c r="C71" s="82"/>
      <c r="D71" s="82"/>
      <c r="E71" s="129" t="e">
        <f>#REF!</f>
        <v>#REF!</v>
      </c>
      <c r="F71" s="129" t="e">
        <f>#REF!</f>
        <v>#REF!</v>
      </c>
      <c r="G71" s="82" t="s">
        <v>112</v>
      </c>
      <c r="H71" s="126" t="e">
        <f>#REF!</f>
        <v>#REF!</v>
      </c>
      <c r="I71" s="84">
        <v>0.96</v>
      </c>
      <c r="J71" s="126" t="e">
        <f>#REF!</f>
        <v>#REF!</v>
      </c>
      <c r="K71" s="126" t="e">
        <f t="shared" ref="K71:K111" si="53">J71</f>
        <v>#REF!</v>
      </c>
      <c r="L71" s="73" t="e">
        <f t="shared" ref="L71:L111" si="54">J71-K71</f>
        <v>#REF!</v>
      </c>
      <c r="M71" s="83" t="e">
        <f>#REF!</f>
        <v>#REF!</v>
      </c>
      <c r="N71" s="84" t="e">
        <f>#REF!</f>
        <v>#REF!</v>
      </c>
      <c r="O71" s="73" t="e">
        <f t="shared" ref="O71:O111" si="55">M71-N71</f>
        <v>#REF!</v>
      </c>
      <c r="P71" s="74" t="e">
        <f t="shared" si="12"/>
        <v>#REF!</v>
      </c>
      <c r="Q71" s="84" t="e">
        <f t="shared" ref="Q71:Q111" si="56">P71</f>
        <v>#REF!</v>
      </c>
      <c r="R71" s="74" t="e">
        <f t="shared" ref="R71:R111" si="57">IF(Q71=0,P71,Q71)*(1+$C$5)</f>
        <v>#REF!</v>
      </c>
      <c r="S71" s="82"/>
      <c r="T71" s="127" t="e">
        <f>#REF!</f>
        <v>#REF!</v>
      </c>
      <c r="U71" s="85" t="e">
        <f>#REF!</f>
        <v>#REF!</v>
      </c>
      <c r="V71" s="86">
        <v>2.1000000000000001E-2</v>
      </c>
      <c r="W71" s="82"/>
      <c r="X71" s="192" t="e">
        <f t="shared" si="13"/>
        <v>#REF!</v>
      </c>
      <c r="Y71" s="87" t="e">
        <f>(NPV($C$2,Summary!$AE71:$CK71))*((1+$C$2)^0.5)</f>
        <v>#REF!</v>
      </c>
      <c r="Z71" s="75" t="e">
        <f t="shared" ref="Z71:Z111" si="58">(X71+T71)/(U71)</f>
        <v>#REF!</v>
      </c>
      <c r="AA71" s="75" t="e">
        <f t="shared" ref="AA71:AA111" si="59">(I71*Y71)/(((IF(Q71=0,P71,Q71))*V71)+T71)</f>
        <v>#REF!</v>
      </c>
      <c r="AB71" s="75" t="e">
        <f t="shared" ref="AB71:AB111" si="60">IF(U71=0,((I71*Y71))/(((IF(Q71=0,P71,Q71))*V71)+T71),((I71*Y71))/(((IF(Q71=0,P71,Q71))*V71)+T71+((U71-T71)*I71)))</f>
        <v>#REF!</v>
      </c>
      <c r="AC71" s="54"/>
      <c r="AD71" s="54" t="str">
        <f t="shared" si="47"/>
        <v/>
      </c>
      <c r="AE71" s="54" t="str">
        <f t="shared" si="47"/>
        <v/>
      </c>
      <c r="AF71" s="54" t="str">
        <f t="shared" si="47"/>
        <v/>
      </c>
      <c r="AG71" s="54" t="str">
        <f t="shared" si="47"/>
        <v/>
      </c>
      <c r="AH71" s="54" t="str">
        <f t="shared" si="47"/>
        <v/>
      </c>
      <c r="AI71" s="54" t="str">
        <f t="shared" si="47"/>
        <v/>
      </c>
      <c r="AJ71" s="54" t="str">
        <f t="shared" si="47"/>
        <v/>
      </c>
      <c r="AK71" s="54" t="str">
        <f t="shared" si="47"/>
        <v/>
      </c>
      <c r="AL71" s="54" t="str">
        <f t="shared" si="47"/>
        <v/>
      </c>
      <c r="AM71" s="54" t="str">
        <f t="shared" si="47"/>
        <v/>
      </c>
      <c r="AN71" s="54" t="e">
        <f t="shared" si="48"/>
        <v>#REF!</v>
      </c>
      <c r="AO71" s="54" t="e">
        <f t="shared" si="48"/>
        <v>#REF!</v>
      </c>
      <c r="AP71" s="54" t="e">
        <f t="shared" si="48"/>
        <v>#REF!</v>
      </c>
      <c r="AQ71" s="54" t="e">
        <f t="shared" si="48"/>
        <v>#REF!</v>
      </c>
      <c r="AR71" s="54" t="e">
        <f t="shared" si="48"/>
        <v>#REF!</v>
      </c>
      <c r="AS71" s="54" t="e">
        <f t="shared" si="48"/>
        <v>#REF!</v>
      </c>
      <c r="AT71" s="54" t="e">
        <f t="shared" si="48"/>
        <v>#REF!</v>
      </c>
      <c r="AU71" s="54" t="e">
        <f t="shared" si="48"/>
        <v>#REF!</v>
      </c>
      <c r="AV71" s="54" t="e">
        <f t="shared" si="48"/>
        <v>#REF!</v>
      </c>
      <c r="AW71" s="54" t="e">
        <f t="shared" si="48"/>
        <v>#REF!</v>
      </c>
      <c r="AX71" s="54" t="e">
        <f t="shared" si="49"/>
        <v>#REF!</v>
      </c>
      <c r="AY71" s="54" t="e">
        <f t="shared" si="49"/>
        <v>#REF!</v>
      </c>
      <c r="AZ71" s="54" t="e">
        <f t="shared" si="49"/>
        <v>#REF!</v>
      </c>
      <c r="BA71" s="54" t="e">
        <f t="shared" si="49"/>
        <v>#REF!</v>
      </c>
      <c r="BB71" s="54" t="e">
        <f t="shared" si="49"/>
        <v>#REF!</v>
      </c>
      <c r="BC71" s="54" t="e">
        <f t="shared" si="49"/>
        <v>#REF!</v>
      </c>
      <c r="BD71" s="54" t="e">
        <f t="shared" si="49"/>
        <v>#REF!</v>
      </c>
      <c r="BE71" s="54" t="e">
        <f t="shared" si="49"/>
        <v>#REF!</v>
      </c>
      <c r="BF71" s="54" t="e">
        <f t="shared" si="49"/>
        <v>#REF!</v>
      </c>
      <c r="BG71" s="54" t="e">
        <f t="shared" si="49"/>
        <v>#REF!</v>
      </c>
      <c r="BH71" s="54" t="e">
        <f t="shared" si="50"/>
        <v>#REF!</v>
      </c>
      <c r="BI71" s="54" t="e">
        <f t="shared" si="50"/>
        <v>#REF!</v>
      </c>
      <c r="BJ71" s="54" t="e">
        <f t="shared" si="50"/>
        <v>#REF!</v>
      </c>
      <c r="BK71" s="54" t="e">
        <f t="shared" si="50"/>
        <v>#REF!</v>
      </c>
      <c r="BL71" s="54" t="e">
        <f t="shared" si="50"/>
        <v>#REF!</v>
      </c>
      <c r="BM71" s="54" t="e">
        <f t="shared" si="50"/>
        <v>#REF!</v>
      </c>
      <c r="BN71" s="54" t="e">
        <f t="shared" si="50"/>
        <v>#REF!</v>
      </c>
      <c r="BO71" s="54" t="e">
        <f t="shared" si="50"/>
        <v>#REF!</v>
      </c>
      <c r="BP71" s="54" t="e">
        <f t="shared" si="50"/>
        <v>#REF!</v>
      </c>
      <c r="BQ71" s="54" t="e">
        <f t="shared" si="50"/>
        <v>#REF!</v>
      </c>
      <c r="BR71" s="54" t="e">
        <f t="shared" si="51"/>
        <v>#REF!</v>
      </c>
      <c r="BS71" s="54" t="e">
        <f t="shared" si="51"/>
        <v>#REF!</v>
      </c>
      <c r="BT71" s="54" t="e">
        <f t="shared" si="51"/>
        <v>#REF!</v>
      </c>
      <c r="BU71" s="54" t="e">
        <f t="shared" si="51"/>
        <v>#REF!</v>
      </c>
      <c r="BV71" s="54" t="e">
        <f t="shared" si="51"/>
        <v>#REF!</v>
      </c>
      <c r="BW71" s="54" t="e">
        <f t="shared" si="51"/>
        <v>#REF!</v>
      </c>
      <c r="BX71" s="54" t="e">
        <f t="shared" si="51"/>
        <v>#REF!</v>
      </c>
      <c r="BY71" s="54" t="e">
        <f t="shared" si="51"/>
        <v>#REF!</v>
      </c>
      <c r="BZ71" s="54" t="e">
        <f t="shared" si="51"/>
        <v>#REF!</v>
      </c>
      <c r="CA71" s="54" t="e">
        <f t="shared" si="51"/>
        <v>#REF!</v>
      </c>
      <c r="CB71" s="54" t="e">
        <f t="shared" si="52"/>
        <v>#REF!</v>
      </c>
      <c r="CC71" s="54" t="e">
        <f t="shared" si="52"/>
        <v>#REF!</v>
      </c>
      <c r="CD71" s="54" t="e">
        <f t="shared" si="52"/>
        <v>#REF!</v>
      </c>
      <c r="CE71" s="54" t="e">
        <f t="shared" si="52"/>
        <v>#REF!</v>
      </c>
      <c r="CF71" s="54" t="e">
        <f t="shared" si="52"/>
        <v>#REF!</v>
      </c>
      <c r="CG71" s="54" t="e">
        <f t="shared" si="52"/>
        <v>#REF!</v>
      </c>
      <c r="CH71" s="54" t="e">
        <f t="shared" si="52"/>
        <v>#REF!</v>
      </c>
      <c r="CI71" s="54" t="e">
        <f t="shared" si="52"/>
        <v>#REF!</v>
      </c>
      <c r="CJ71" s="54" t="e">
        <f t="shared" si="52"/>
        <v>#REF!</v>
      </c>
    </row>
    <row r="72" spans="1:94" ht="34.5" customHeight="1">
      <c r="A72" s="82" t="s">
        <v>237</v>
      </c>
      <c r="B72" s="82" t="s">
        <v>96</v>
      </c>
      <c r="C72" s="82"/>
      <c r="D72" s="82"/>
      <c r="E72" s="129" t="e">
        <f>#REF!</f>
        <v>#REF!</v>
      </c>
      <c r="F72" s="129" t="e">
        <f>#REF!</f>
        <v>#REF!</v>
      </c>
      <c r="G72" s="82" t="s">
        <v>112</v>
      </c>
      <c r="H72" s="126" t="e">
        <f>#REF!</f>
        <v>#REF!</v>
      </c>
      <c r="I72" s="84">
        <v>0.96</v>
      </c>
      <c r="J72" s="126" t="e">
        <f>#REF!</f>
        <v>#REF!</v>
      </c>
      <c r="K72" s="126" t="e">
        <f t="shared" si="53"/>
        <v>#REF!</v>
      </c>
      <c r="L72" s="73" t="e">
        <f t="shared" si="54"/>
        <v>#REF!</v>
      </c>
      <c r="M72" s="83" t="e">
        <f>#REF!</f>
        <v>#REF!</v>
      </c>
      <c r="N72" s="84" t="e">
        <f>#REF!</f>
        <v>#REF!</v>
      </c>
      <c r="O72" s="73" t="e">
        <f t="shared" si="55"/>
        <v>#REF!</v>
      </c>
      <c r="P72" s="74" t="e">
        <f t="shared" si="12"/>
        <v>#REF!</v>
      </c>
      <c r="Q72" s="84" t="e">
        <f t="shared" si="56"/>
        <v>#REF!</v>
      </c>
      <c r="R72" s="74" t="e">
        <f t="shared" si="57"/>
        <v>#REF!</v>
      </c>
      <c r="S72" s="82"/>
      <c r="T72" s="127" t="e">
        <f>#REF!</f>
        <v>#REF!</v>
      </c>
      <c r="U72" s="85" t="e">
        <f>#REF!</f>
        <v>#REF!</v>
      </c>
      <c r="V72" s="86">
        <v>2.1000000000000001E-2</v>
      </c>
      <c r="W72" s="82"/>
      <c r="X72" s="192" t="e">
        <f t="shared" si="13"/>
        <v>#REF!</v>
      </c>
      <c r="Y72" s="87" t="e">
        <f>(NPV($C$2,Summary!$AE72:$CK72))*((1+$C$2)^0.5)</f>
        <v>#REF!</v>
      </c>
      <c r="Z72" s="75" t="e">
        <f t="shared" si="58"/>
        <v>#REF!</v>
      </c>
      <c r="AA72" s="75" t="e">
        <f t="shared" si="59"/>
        <v>#REF!</v>
      </c>
      <c r="AB72" s="75" t="e">
        <f t="shared" si="60"/>
        <v>#REF!</v>
      </c>
      <c r="AC72" s="54"/>
      <c r="AD72" s="54" t="str">
        <f t="shared" si="47"/>
        <v/>
      </c>
      <c r="AE72" s="54" t="str">
        <f t="shared" si="47"/>
        <v/>
      </c>
      <c r="AF72" s="54" t="str">
        <f t="shared" si="47"/>
        <v/>
      </c>
      <c r="AG72" s="54" t="str">
        <f t="shared" si="47"/>
        <v/>
      </c>
      <c r="AH72" s="54" t="str">
        <f t="shared" si="47"/>
        <v/>
      </c>
      <c r="AI72" s="54" t="str">
        <f t="shared" si="47"/>
        <v/>
      </c>
      <c r="AJ72" s="54" t="str">
        <f t="shared" si="47"/>
        <v/>
      </c>
      <c r="AK72" s="54" t="str">
        <f t="shared" si="47"/>
        <v/>
      </c>
      <c r="AL72" s="54" t="str">
        <f t="shared" si="47"/>
        <v/>
      </c>
      <c r="AM72" s="54" t="str">
        <f t="shared" si="47"/>
        <v/>
      </c>
      <c r="AN72" s="54" t="e">
        <f t="shared" si="48"/>
        <v>#REF!</v>
      </c>
      <c r="AO72" s="54" t="e">
        <f t="shared" si="48"/>
        <v>#REF!</v>
      </c>
      <c r="AP72" s="54" t="e">
        <f t="shared" si="48"/>
        <v>#REF!</v>
      </c>
      <c r="AQ72" s="54" t="e">
        <f t="shared" si="48"/>
        <v>#REF!</v>
      </c>
      <c r="AR72" s="54" t="e">
        <f t="shared" si="48"/>
        <v>#REF!</v>
      </c>
      <c r="AS72" s="54" t="e">
        <f t="shared" si="48"/>
        <v>#REF!</v>
      </c>
      <c r="AT72" s="54" t="e">
        <f t="shared" si="48"/>
        <v>#REF!</v>
      </c>
      <c r="AU72" s="54" t="e">
        <f t="shared" si="48"/>
        <v>#REF!</v>
      </c>
      <c r="AV72" s="54" t="e">
        <f t="shared" si="48"/>
        <v>#REF!</v>
      </c>
      <c r="AW72" s="54" t="e">
        <f t="shared" si="48"/>
        <v>#REF!</v>
      </c>
      <c r="AX72" s="54" t="e">
        <f t="shared" si="49"/>
        <v>#REF!</v>
      </c>
      <c r="AY72" s="54" t="e">
        <f t="shared" si="49"/>
        <v>#REF!</v>
      </c>
      <c r="AZ72" s="54" t="e">
        <f t="shared" si="49"/>
        <v>#REF!</v>
      </c>
      <c r="BA72" s="54" t="e">
        <f t="shared" si="49"/>
        <v>#REF!</v>
      </c>
      <c r="BB72" s="54" t="e">
        <f t="shared" si="49"/>
        <v>#REF!</v>
      </c>
      <c r="BC72" s="54" t="e">
        <f t="shared" si="49"/>
        <v>#REF!</v>
      </c>
      <c r="BD72" s="54" t="e">
        <f t="shared" si="49"/>
        <v>#REF!</v>
      </c>
      <c r="BE72" s="54" t="e">
        <f t="shared" si="49"/>
        <v>#REF!</v>
      </c>
      <c r="BF72" s="54" t="e">
        <f t="shared" si="49"/>
        <v>#REF!</v>
      </c>
      <c r="BG72" s="54" t="e">
        <f t="shared" si="49"/>
        <v>#REF!</v>
      </c>
      <c r="BH72" s="54" t="e">
        <f t="shared" si="50"/>
        <v>#REF!</v>
      </c>
      <c r="BI72" s="54" t="e">
        <f t="shared" si="50"/>
        <v>#REF!</v>
      </c>
      <c r="BJ72" s="54" t="e">
        <f t="shared" si="50"/>
        <v>#REF!</v>
      </c>
      <c r="BK72" s="54" t="e">
        <f t="shared" si="50"/>
        <v>#REF!</v>
      </c>
      <c r="BL72" s="54" t="e">
        <f t="shared" si="50"/>
        <v>#REF!</v>
      </c>
      <c r="BM72" s="54" t="e">
        <f t="shared" si="50"/>
        <v>#REF!</v>
      </c>
      <c r="BN72" s="54" t="e">
        <f t="shared" si="50"/>
        <v>#REF!</v>
      </c>
      <c r="BO72" s="54" t="e">
        <f t="shared" si="50"/>
        <v>#REF!</v>
      </c>
      <c r="BP72" s="54" t="e">
        <f t="shared" si="50"/>
        <v>#REF!</v>
      </c>
      <c r="BQ72" s="54" t="e">
        <f t="shared" si="50"/>
        <v>#REF!</v>
      </c>
      <c r="BR72" s="54" t="e">
        <f t="shared" si="51"/>
        <v>#REF!</v>
      </c>
      <c r="BS72" s="54" t="e">
        <f t="shared" si="51"/>
        <v>#REF!</v>
      </c>
      <c r="BT72" s="54" t="e">
        <f t="shared" si="51"/>
        <v>#REF!</v>
      </c>
      <c r="BU72" s="54" t="e">
        <f t="shared" si="51"/>
        <v>#REF!</v>
      </c>
      <c r="BV72" s="54" t="e">
        <f t="shared" si="51"/>
        <v>#REF!</v>
      </c>
      <c r="BW72" s="54" t="e">
        <f t="shared" si="51"/>
        <v>#REF!</v>
      </c>
      <c r="BX72" s="54" t="e">
        <f t="shared" si="51"/>
        <v>#REF!</v>
      </c>
      <c r="BY72" s="54" t="e">
        <f t="shared" si="51"/>
        <v>#REF!</v>
      </c>
      <c r="BZ72" s="54" t="e">
        <f t="shared" si="51"/>
        <v>#REF!</v>
      </c>
      <c r="CA72" s="54" t="e">
        <f t="shared" si="51"/>
        <v>#REF!</v>
      </c>
      <c r="CB72" s="54" t="e">
        <f t="shared" si="52"/>
        <v>#REF!</v>
      </c>
      <c r="CC72" s="54" t="e">
        <f t="shared" si="52"/>
        <v>#REF!</v>
      </c>
      <c r="CD72" s="54" t="e">
        <f t="shared" si="52"/>
        <v>#REF!</v>
      </c>
      <c r="CE72" s="54" t="e">
        <f t="shared" si="52"/>
        <v>#REF!</v>
      </c>
      <c r="CF72" s="54" t="e">
        <f t="shared" si="52"/>
        <v>#REF!</v>
      </c>
      <c r="CG72" s="54" t="e">
        <f t="shared" si="52"/>
        <v>#REF!</v>
      </c>
      <c r="CH72" s="54" t="e">
        <f t="shared" si="52"/>
        <v>#REF!</v>
      </c>
      <c r="CI72" s="54" t="e">
        <f t="shared" si="52"/>
        <v>#REF!</v>
      </c>
      <c r="CJ72" s="54" t="e">
        <f t="shared" si="52"/>
        <v>#REF!</v>
      </c>
    </row>
    <row r="73" spans="1:94" ht="34.5" customHeight="1">
      <c r="A73" s="82" t="s">
        <v>238</v>
      </c>
      <c r="B73" s="82" t="s">
        <v>96</v>
      </c>
      <c r="C73" s="82"/>
      <c r="D73" s="82"/>
      <c r="E73" s="129" t="e">
        <f>#REF!</f>
        <v>#REF!</v>
      </c>
      <c r="F73" s="129" t="e">
        <f>#REF!</f>
        <v>#REF!</v>
      </c>
      <c r="G73" s="82" t="s">
        <v>112</v>
      </c>
      <c r="H73" s="126" t="e">
        <f>#REF!</f>
        <v>#REF!</v>
      </c>
      <c r="I73" s="84">
        <v>0.96</v>
      </c>
      <c r="J73" s="126" t="e">
        <f>#REF!</f>
        <v>#REF!</v>
      </c>
      <c r="K73" s="126" t="e">
        <f t="shared" si="53"/>
        <v>#REF!</v>
      </c>
      <c r="L73" s="73" t="e">
        <f t="shared" si="54"/>
        <v>#REF!</v>
      </c>
      <c r="M73" s="83" t="e">
        <f>#REF!</f>
        <v>#REF!</v>
      </c>
      <c r="N73" s="84" t="e">
        <f>#REF!</f>
        <v>#REF!</v>
      </c>
      <c r="O73" s="73" t="e">
        <f t="shared" si="55"/>
        <v>#REF!</v>
      </c>
      <c r="P73" s="74" t="e">
        <f t="shared" si="12"/>
        <v>#REF!</v>
      </c>
      <c r="Q73" s="84" t="e">
        <f t="shared" si="56"/>
        <v>#REF!</v>
      </c>
      <c r="R73" s="74" t="e">
        <f t="shared" si="57"/>
        <v>#REF!</v>
      </c>
      <c r="S73" s="82"/>
      <c r="T73" s="127" t="e">
        <f>#REF!</f>
        <v>#REF!</v>
      </c>
      <c r="U73" s="85" t="e">
        <f>#REF!</f>
        <v>#REF!</v>
      </c>
      <c r="V73" s="86">
        <v>2.1000000000000001E-2</v>
      </c>
      <c r="W73" s="82"/>
      <c r="X73" s="192" t="e">
        <f t="shared" si="13"/>
        <v>#REF!</v>
      </c>
      <c r="Y73" s="87" t="e">
        <f>(NPV($C$2,Summary!$AE73:$CK73))*((1+$C$2)^0.5)</f>
        <v>#REF!</v>
      </c>
      <c r="Z73" s="75" t="e">
        <f t="shared" si="58"/>
        <v>#REF!</v>
      </c>
      <c r="AA73" s="75" t="e">
        <f t="shared" si="59"/>
        <v>#REF!</v>
      </c>
      <c r="AB73" s="75" t="e">
        <f t="shared" si="60"/>
        <v>#REF!</v>
      </c>
      <c r="AC73" s="54"/>
      <c r="AD73" s="54" t="str">
        <f t="shared" si="47"/>
        <v/>
      </c>
      <c r="AE73" s="54" t="str">
        <f t="shared" si="47"/>
        <v/>
      </c>
      <c r="AF73" s="54" t="str">
        <f t="shared" si="47"/>
        <v/>
      </c>
      <c r="AG73" s="54" t="str">
        <f t="shared" si="47"/>
        <v/>
      </c>
      <c r="AH73" s="54" t="str">
        <f t="shared" si="47"/>
        <v/>
      </c>
      <c r="AI73" s="54" t="str">
        <f t="shared" si="47"/>
        <v/>
      </c>
      <c r="AJ73" s="54" t="str">
        <f t="shared" si="47"/>
        <v/>
      </c>
      <c r="AK73" s="54" t="str">
        <f t="shared" si="47"/>
        <v/>
      </c>
      <c r="AL73" s="54" t="str">
        <f t="shared" si="47"/>
        <v/>
      </c>
      <c r="AM73" s="54" t="str">
        <f t="shared" si="47"/>
        <v/>
      </c>
      <c r="AN73" s="54" t="e">
        <f t="shared" si="48"/>
        <v>#REF!</v>
      </c>
      <c r="AO73" s="54" t="e">
        <f t="shared" si="48"/>
        <v>#REF!</v>
      </c>
      <c r="AP73" s="54" t="e">
        <f t="shared" si="48"/>
        <v>#REF!</v>
      </c>
      <c r="AQ73" s="54" t="e">
        <f t="shared" si="48"/>
        <v>#REF!</v>
      </c>
      <c r="AR73" s="54" t="e">
        <f t="shared" si="48"/>
        <v>#REF!</v>
      </c>
      <c r="AS73" s="54" t="e">
        <f t="shared" si="48"/>
        <v>#REF!</v>
      </c>
      <c r="AT73" s="54" t="e">
        <f t="shared" si="48"/>
        <v>#REF!</v>
      </c>
      <c r="AU73" s="54" t="e">
        <f t="shared" si="48"/>
        <v>#REF!</v>
      </c>
      <c r="AV73" s="54" t="e">
        <f t="shared" si="48"/>
        <v>#REF!</v>
      </c>
      <c r="AW73" s="54" t="e">
        <f t="shared" si="48"/>
        <v>#REF!</v>
      </c>
      <c r="AX73" s="54" t="e">
        <f t="shared" si="49"/>
        <v>#REF!</v>
      </c>
      <c r="AY73" s="54" t="e">
        <f t="shared" si="49"/>
        <v>#REF!</v>
      </c>
      <c r="AZ73" s="54" t="e">
        <f t="shared" si="49"/>
        <v>#REF!</v>
      </c>
      <c r="BA73" s="54" t="e">
        <f t="shared" si="49"/>
        <v>#REF!</v>
      </c>
      <c r="BB73" s="54" t="e">
        <f t="shared" si="49"/>
        <v>#REF!</v>
      </c>
      <c r="BC73" s="54" t="e">
        <f t="shared" si="49"/>
        <v>#REF!</v>
      </c>
      <c r="BD73" s="54" t="e">
        <f t="shared" si="49"/>
        <v>#REF!</v>
      </c>
      <c r="BE73" s="54" t="e">
        <f t="shared" si="49"/>
        <v>#REF!</v>
      </c>
      <c r="BF73" s="54" t="e">
        <f t="shared" si="49"/>
        <v>#REF!</v>
      </c>
      <c r="BG73" s="54" t="e">
        <f t="shared" si="49"/>
        <v>#REF!</v>
      </c>
      <c r="BH73" s="54" t="e">
        <f t="shared" si="50"/>
        <v>#REF!</v>
      </c>
      <c r="BI73" s="54" t="e">
        <f t="shared" si="50"/>
        <v>#REF!</v>
      </c>
      <c r="BJ73" s="54" t="e">
        <f t="shared" si="50"/>
        <v>#REF!</v>
      </c>
      <c r="BK73" s="54" t="e">
        <f t="shared" si="50"/>
        <v>#REF!</v>
      </c>
      <c r="BL73" s="54" t="e">
        <f t="shared" si="50"/>
        <v>#REF!</v>
      </c>
      <c r="BM73" s="54" t="e">
        <f t="shared" si="50"/>
        <v>#REF!</v>
      </c>
      <c r="BN73" s="54" t="e">
        <f t="shared" si="50"/>
        <v>#REF!</v>
      </c>
      <c r="BO73" s="54" t="e">
        <f t="shared" si="50"/>
        <v>#REF!</v>
      </c>
      <c r="BP73" s="54" t="e">
        <f t="shared" si="50"/>
        <v>#REF!</v>
      </c>
      <c r="BQ73" s="54" t="e">
        <f t="shared" si="50"/>
        <v>#REF!</v>
      </c>
      <c r="BR73" s="54" t="e">
        <f t="shared" si="51"/>
        <v>#REF!</v>
      </c>
      <c r="BS73" s="54" t="e">
        <f t="shared" si="51"/>
        <v>#REF!</v>
      </c>
      <c r="BT73" s="54" t="e">
        <f t="shared" si="51"/>
        <v>#REF!</v>
      </c>
      <c r="BU73" s="54" t="e">
        <f t="shared" si="51"/>
        <v>#REF!</v>
      </c>
      <c r="BV73" s="54" t="e">
        <f t="shared" si="51"/>
        <v>#REF!</v>
      </c>
      <c r="BW73" s="54" t="e">
        <f t="shared" si="51"/>
        <v>#REF!</v>
      </c>
      <c r="BX73" s="54" t="e">
        <f t="shared" si="51"/>
        <v>#REF!</v>
      </c>
      <c r="BY73" s="54" t="e">
        <f t="shared" si="51"/>
        <v>#REF!</v>
      </c>
      <c r="BZ73" s="54" t="e">
        <f t="shared" si="51"/>
        <v>#REF!</v>
      </c>
      <c r="CA73" s="54" t="e">
        <f t="shared" si="51"/>
        <v>#REF!</v>
      </c>
      <c r="CB73" s="54" t="e">
        <f t="shared" si="52"/>
        <v>#REF!</v>
      </c>
      <c r="CC73" s="54" t="e">
        <f t="shared" si="52"/>
        <v>#REF!</v>
      </c>
      <c r="CD73" s="54" t="e">
        <f t="shared" si="52"/>
        <v>#REF!</v>
      </c>
      <c r="CE73" s="54" t="e">
        <f t="shared" si="52"/>
        <v>#REF!</v>
      </c>
      <c r="CF73" s="54" t="e">
        <f t="shared" si="52"/>
        <v>#REF!</v>
      </c>
      <c r="CG73" s="54" t="e">
        <f t="shared" si="52"/>
        <v>#REF!</v>
      </c>
      <c r="CH73" s="54" t="e">
        <f t="shared" si="52"/>
        <v>#REF!</v>
      </c>
      <c r="CI73" s="54" t="e">
        <f t="shared" si="52"/>
        <v>#REF!</v>
      </c>
      <c r="CJ73" s="54" t="e">
        <f t="shared" si="52"/>
        <v>#REF!</v>
      </c>
    </row>
    <row r="74" spans="1:94" ht="34.5" customHeight="1">
      <c r="A74" s="82" t="s">
        <v>239</v>
      </c>
      <c r="B74" s="82" t="s">
        <v>96</v>
      </c>
      <c r="C74" s="82"/>
      <c r="D74" s="82"/>
      <c r="E74" s="129" t="e">
        <f>#REF!</f>
        <v>#REF!</v>
      </c>
      <c r="F74" s="129" t="e">
        <f>#REF!</f>
        <v>#REF!</v>
      </c>
      <c r="G74" s="82" t="s">
        <v>112</v>
      </c>
      <c r="H74" s="126" t="e">
        <f>#REF!</f>
        <v>#REF!</v>
      </c>
      <c r="I74" s="84">
        <v>0.96</v>
      </c>
      <c r="J74" s="126" t="e">
        <f>#REF!</f>
        <v>#REF!</v>
      </c>
      <c r="K74" s="126" t="e">
        <f t="shared" si="53"/>
        <v>#REF!</v>
      </c>
      <c r="L74" s="73" t="e">
        <f t="shared" si="54"/>
        <v>#REF!</v>
      </c>
      <c r="M74" s="83" t="e">
        <f>#REF!</f>
        <v>#REF!</v>
      </c>
      <c r="N74" s="84" t="e">
        <f>#REF!</f>
        <v>#REF!</v>
      </c>
      <c r="O74" s="73" t="e">
        <f t="shared" si="55"/>
        <v>#REF!</v>
      </c>
      <c r="P74" s="74" t="e">
        <f t="shared" si="12"/>
        <v>#REF!</v>
      </c>
      <c r="Q74" s="84" t="e">
        <f t="shared" si="56"/>
        <v>#REF!</v>
      </c>
      <c r="R74" s="74" t="e">
        <f t="shared" si="57"/>
        <v>#REF!</v>
      </c>
      <c r="S74" s="82"/>
      <c r="T74" s="127" t="e">
        <f>#REF!</f>
        <v>#REF!</v>
      </c>
      <c r="U74" s="85" t="e">
        <f>#REF!</f>
        <v>#REF!</v>
      </c>
      <c r="V74" s="86">
        <v>2.1000000000000001E-2</v>
      </c>
      <c r="W74" s="82"/>
      <c r="X74" s="192" t="e">
        <f t="shared" si="13"/>
        <v>#REF!</v>
      </c>
      <c r="Y74" s="87" t="e">
        <f>(NPV($C$2,Summary!$AE74:$CK74))*((1+$C$2)^0.5)</f>
        <v>#REF!</v>
      </c>
      <c r="Z74" s="75" t="e">
        <f t="shared" si="58"/>
        <v>#REF!</v>
      </c>
      <c r="AA74" s="75" t="e">
        <f t="shared" si="59"/>
        <v>#REF!</v>
      </c>
      <c r="AB74" s="75" t="e">
        <f t="shared" si="60"/>
        <v>#REF!</v>
      </c>
      <c r="AC74" s="54"/>
      <c r="AD74" s="54" t="str">
        <f t="shared" si="47"/>
        <v/>
      </c>
      <c r="AE74" s="54" t="str">
        <f t="shared" si="47"/>
        <v/>
      </c>
      <c r="AF74" s="54" t="str">
        <f t="shared" si="47"/>
        <v/>
      </c>
      <c r="AG74" s="54" t="str">
        <f t="shared" si="47"/>
        <v/>
      </c>
      <c r="AH74" s="54" t="str">
        <f t="shared" si="47"/>
        <v/>
      </c>
      <c r="AI74" s="54" t="str">
        <f t="shared" si="47"/>
        <v/>
      </c>
      <c r="AJ74" s="54" t="str">
        <f t="shared" si="47"/>
        <v/>
      </c>
      <c r="AK74" s="54" t="str">
        <f t="shared" si="47"/>
        <v/>
      </c>
      <c r="AL74" s="54" t="str">
        <f t="shared" si="47"/>
        <v/>
      </c>
      <c r="AM74" s="54" t="str">
        <f t="shared" si="47"/>
        <v/>
      </c>
      <c r="AN74" s="54" t="e">
        <f t="shared" si="48"/>
        <v>#REF!</v>
      </c>
      <c r="AO74" s="54" t="e">
        <f t="shared" si="48"/>
        <v>#REF!</v>
      </c>
      <c r="AP74" s="54" t="e">
        <f t="shared" si="48"/>
        <v>#REF!</v>
      </c>
      <c r="AQ74" s="54" t="e">
        <f t="shared" si="48"/>
        <v>#REF!</v>
      </c>
      <c r="AR74" s="54" t="e">
        <f t="shared" si="48"/>
        <v>#REF!</v>
      </c>
      <c r="AS74" s="54" t="e">
        <f t="shared" si="48"/>
        <v>#REF!</v>
      </c>
      <c r="AT74" s="54" t="e">
        <f t="shared" si="48"/>
        <v>#REF!</v>
      </c>
      <c r="AU74" s="54" t="e">
        <f t="shared" si="48"/>
        <v>#REF!</v>
      </c>
      <c r="AV74" s="54" t="e">
        <f t="shared" si="48"/>
        <v>#REF!</v>
      </c>
      <c r="AW74" s="54" t="e">
        <f t="shared" si="48"/>
        <v>#REF!</v>
      </c>
      <c r="AX74" s="54" t="e">
        <f t="shared" si="49"/>
        <v>#REF!</v>
      </c>
      <c r="AY74" s="54" t="e">
        <f t="shared" si="49"/>
        <v>#REF!</v>
      </c>
      <c r="AZ74" s="54" t="e">
        <f t="shared" si="49"/>
        <v>#REF!</v>
      </c>
      <c r="BA74" s="54" t="e">
        <f t="shared" si="49"/>
        <v>#REF!</v>
      </c>
      <c r="BB74" s="54" t="e">
        <f t="shared" si="49"/>
        <v>#REF!</v>
      </c>
      <c r="BC74" s="54" t="e">
        <f t="shared" si="49"/>
        <v>#REF!</v>
      </c>
      <c r="BD74" s="54" t="e">
        <f t="shared" si="49"/>
        <v>#REF!</v>
      </c>
      <c r="BE74" s="54" t="e">
        <f t="shared" si="49"/>
        <v>#REF!</v>
      </c>
      <c r="BF74" s="54" t="e">
        <f t="shared" si="49"/>
        <v>#REF!</v>
      </c>
      <c r="BG74" s="54" t="e">
        <f t="shared" si="49"/>
        <v>#REF!</v>
      </c>
      <c r="BH74" s="54" t="e">
        <f t="shared" si="50"/>
        <v>#REF!</v>
      </c>
      <c r="BI74" s="54" t="e">
        <f t="shared" si="50"/>
        <v>#REF!</v>
      </c>
      <c r="BJ74" s="54" t="e">
        <f t="shared" si="50"/>
        <v>#REF!</v>
      </c>
      <c r="BK74" s="54" t="e">
        <f t="shared" si="50"/>
        <v>#REF!</v>
      </c>
      <c r="BL74" s="54" t="e">
        <f t="shared" si="50"/>
        <v>#REF!</v>
      </c>
      <c r="BM74" s="54" t="e">
        <f t="shared" si="50"/>
        <v>#REF!</v>
      </c>
      <c r="BN74" s="54" t="e">
        <f t="shared" si="50"/>
        <v>#REF!</v>
      </c>
      <c r="BO74" s="54" t="e">
        <f t="shared" si="50"/>
        <v>#REF!</v>
      </c>
      <c r="BP74" s="54" t="e">
        <f t="shared" si="50"/>
        <v>#REF!</v>
      </c>
      <c r="BQ74" s="54" t="e">
        <f t="shared" si="50"/>
        <v>#REF!</v>
      </c>
      <c r="BR74" s="54" t="e">
        <f t="shared" si="51"/>
        <v>#REF!</v>
      </c>
      <c r="BS74" s="54" t="e">
        <f t="shared" si="51"/>
        <v>#REF!</v>
      </c>
      <c r="BT74" s="54" t="e">
        <f t="shared" si="51"/>
        <v>#REF!</v>
      </c>
      <c r="BU74" s="54" t="e">
        <f t="shared" si="51"/>
        <v>#REF!</v>
      </c>
      <c r="BV74" s="54" t="e">
        <f t="shared" si="51"/>
        <v>#REF!</v>
      </c>
      <c r="BW74" s="54" t="e">
        <f t="shared" si="51"/>
        <v>#REF!</v>
      </c>
      <c r="BX74" s="54" t="e">
        <f t="shared" si="51"/>
        <v>#REF!</v>
      </c>
      <c r="BY74" s="54" t="e">
        <f t="shared" si="51"/>
        <v>#REF!</v>
      </c>
      <c r="BZ74" s="54" t="e">
        <f t="shared" si="51"/>
        <v>#REF!</v>
      </c>
      <c r="CA74" s="54" t="e">
        <f t="shared" si="51"/>
        <v>#REF!</v>
      </c>
      <c r="CB74" s="54" t="e">
        <f t="shared" si="52"/>
        <v>#REF!</v>
      </c>
      <c r="CC74" s="54" t="e">
        <f t="shared" si="52"/>
        <v>#REF!</v>
      </c>
      <c r="CD74" s="54" t="e">
        <f t="shared" si="52"/>
        <v>#REF!</v>
      </c>
      <c r="CE74" s="54" t="e">
        <f t="shared" si="52"/>
        <v>#REF!</v>
      </c>
      <c r="CF74" s="54" t="e">
        <f t="shared" si="52"/>
        <v>#REF!</v>
      </c>
      <c r="CG74" s="54" t="e">
        <f t="shared" si="52"/>
        <v>#REF!</v>
      </c>
      <c r="CH74" s="54" t="e">
        <f t="shared" si="52"/>
        <v>#REF!</v>
      </c>
      <c r="CI74" s="54" t="e">
        <f t="shared" si="52"/>
        <v>#REF!</v>
      </c>
      <c r="CJ74" s="54" t="e">
        <f t="shared" si="52"/>
        <v>#REF!</v>
      </c>
    </row>
    <row r="75" spans="1:94" ht="34.5" customHeight="1">
      <c r="A75" s="82" t="s">
        <v>240</v>
      </c>
      <c r="B75" s="82" t="s">
        <v>96</v>
      </c>
      <c r="C75" s="82"/>
      <c r="D75" s="82"/>
      <c r="E75" s="129" t="e">
        <f>#REF!</f>
        <v>#REF!</v>
      </c>
      <c r="F75" s="129" t="e">
        <f>#REF!</f>
        <v>#REF!</v>
      </c>
      <c r="G75" s="82" t="s">
        <v>112</v>
      </c>
      <c r="H75" s="126" t="e">
        <f>#REF!</f>
        <v>#REF!</v>
      </c>
      <c r="I75" s="84">
        <v>0.96</v>
      </c>
      <c r="J75" s="126" t="e">
        <f>#REF!</f>
        <v>#REF!</v>
      </c>
      <c r="K75" s="126" t="e">
        <f t="shared" si="53"/>
        <v>#REF!</v>
      </c>
      <c r="L75" s="73" t="e">
        <f t="shared" si="54"/>
        <v>#REF!</v>
      </c>
      <c r="M75" s="83" t="e">
        <f>#REF!</f>
        <v>#REF!</v>
      </c>
      <c r="N75" s="84" t="e">
        <f>#REF!</f>
        <v>#REF!</v>
      </c>
      <c r="O75" s="73" t="e">
        <f t="shared" si="55"/>
        <v>#REF!</v>
      </c>
      <c r="P75" s="74" t="e">
        <f t="shared" si="12"/>
        <v>#REF!</v>
      </c>
      <c r="Q75" s="84" t="e">
        <f t="shared" si="56"/>
        <v>#REF!</v>
      </c>
      <c r="R75" s="74" t="e">
        <f t="shared" si="57"/>
        <v>#REF!</v>
      </c>
      <c r="S75" s="82"/>
      <c r="T75" s="127" t="e">
        <f>#REF!</f>
        <v>#REF!</v>
      </c>
      <c r="U75" s="85" t="e">
        <f>#REF!</f>
        <v>#REF!</v>
      </c>
      <c r="V75" s="86">
        <v>2.1000000000000001E-2</v>
      </c>
      <c r="W75" s="82"/>
      <c r="X75" s="192" t="e">
        <f t="shared" si="13"/>
        <v>#REF!</v>
      </c>
      <c r="Y75" s="87" t="e">
        <f>(NPV($C$2,Summary!$AE75:$CK75))*((1+$C$2)^0.5)</f>
        <v>#REF!</v>
      </c>
      <c r="Z75" s="75" t="e">
        <f t="shared" si="58"/>
        <v>#REF!</v>
      </c>
      <c r="AA75" s="75" t="e">
        <f t="shared" si="59"/>
        <v>#REF!</v>
      </c>
      <c r="AB75" s="75" t="e">
        <f t="shared" si="60"/>
        <v>#REF!</v>
      </c>
      <c r="AC75" s="54"/>
      <c r="AD75" s="54" t="str">
        <f t="shared" si="47"/>
        <v/>
      </c>
      <c r="AE75" s="54" t="str">
        <f t="shared" si="47"/>
        <v/>
      </c>
      <c r="AF75" s="54" t="str">
        <f t="shared" si="47"/>
        <v/>
      </c>
      <c r="AG75" s="54" t="str">
        <f t="shared" si="47"/>
        <v/>
      </c>
      <c r="AH75" s="54" t="str">
        <f t="shared" si="47"/>
        <v/>
      </c>
      <c r="AI75" s="54" t="str">
        <f t="shared" si="47"/>
        <v/>
      </c>
      <c r="AJ75" s="54" t="str">
        <f t="shared" si="47"/>
        <v/>
      </c>
      <c r="AK75" s="54" t="str">
        <f t="shared" si="47"/>
        <v/>
      </c>
      <c r="AL75" s="54" t="str">
        <f t="shared" si="47"/>
        <v/>
      </c>
      <c r="AM75" s="54" t="str">
        <f t="shared" si="47"/>
        <v/>
      </c>
      <c r="AN75" s="54" t="e">
        <f t="shared" si="48"/>
        <v>#REF!</v>
      </c>
      <c r="AO75" s="54" t="e">
        <f t="shared" si="48"/>
        <v>#REF!</v>
      </c>
      <c r="AP75" s="54" t="e">
        <f t="shared" si="48"/>
        <v>#REF!</v>
      </c>
      <c r="AQ75" s="54" t="e">
        <f t="shared" si="48"/>
        <v>#REF!</v>
      </c>
      <c r="AR75" s="54" t="e">
        <f t="shared" si="48"/>
        <v>#REF!</v>
      </c>
      <c r="AS75" s="54" t="e">
        <f t="shared" si="48"/>
        <v>#REF!</v>
      </c>
      <c r="AT75" s="54" t="e">
        <f t="shared" si="48"/>
        <v>#REF!</v>
      </c>
      <c r="AU75" s="54" t="e">
        <f t="shared" si="48"/>
        <v>#REF!</v>
      </c>
      <c r="AV75" s="54" t="e">
        <f t="shared" si="48"/>
        <v>#REF!</v>
      </c>
      <c r="AW75" s="54" t="e">
        <f t="shared" si="48"/>
        <v>#REF!</v>
      </c>
      <c r="AX75" s="54" t="e">
        <f t="shared" si="49"/>
        <v>#REF!</v>
      </c>
      <c r="AY75" s="54" t="e">
        <f t="shared" si="49"/>
        <v>#REF!</v>
      </c>
      <c r="AZ75" s="54" t="e">
        <f t="shared" si="49"/>
        <v>#REF!</v>
      </c>
      <c r="BA75" s="54" t="e">
        <f t="shared" si="49"/>
        <v>#REF!</v>
      </c>
      <c r="BB75" s="54" t="e">
        <f t="shared" si="49"/>
        <v>#REF!</v>
      </c>
      <c r="BC75" s="54" t="e">
        <f t="shared" si="49"/>
        <v>#REF!</v>
      </c>
      <c r="BD75" s="54" t="e">
        <f t="shared" si="49"/>
        <v>#REF!</v>
      </c>
      <c r="BE75" s="54" t="e">
        <f t="shared" si="49"/>
        <v>#REF!</v>
      </c>
      <c r="BF75" s="54" t="e">
        <f t="shared" si="49"/>
        <v>#REF!</v>
      </c>
      <c r="BG75" s="54" t="e">
        <f t="shared" si="49"/>
        <v>#REF!</v>
      </c>
      <c r="BH75" s="54" t="e">
        <f t="shared" si="50"/>
        <v>#REF!</v>
      </c>
      <c r="BI75" s="54" t="e">
        <f t="shared" si="50"/>
        <v>#REF!</v>
      </c>
      <c r="BJ75" s="54" t="e">
        <f t="shared" si="50"/>
        <v>#REF!</v>
      </c>
      <c r="BK75" s="54" t="e">
        <f t="shared" si="50"/>
        <v>#REF!</v>
      </c>
      <c r="BL75" s="54" t="e">
        <f t="shared" si="50"/>
        <v>#REF!</v>
      </c>
      <c r="BM75" s="54" t="e">
        <f t="shared" si="50"/>
        <v>#REF!</v>
      </c>
      <c r="BN75" s="54" t="e">
        <f t="shared" si="50"/>
        <v>#REF!</v>
      </c>
      <c r="BO75" s="54" t="e">
        <f t="shared" si="50"/>
        <v>#REF!</v>
      </c>
      <c r="BP75" s="54" t="e">
        <f t="shared" si="50"/>
        <v>#REF!</v>
      </c>
      <c r="BQ75" s="54" t="e">
        <f t="shared" si="50"/>
        <v>#REF!</v>
      </c>
      <c r="BR75" s="54" t="e">
        <f t="shared" si="51"/>
        <v>#REF!</v>
      </c>
      <c r="BS75" s="54" t="e">
        <f t="shared" si="51"/>
        <v>#REF!</v>
      </c>
      <c r="BT75" s="54" t="e">
        <f t="shared" si="51"/>
        <v>#REF!</v>
      </c>
      <c r="BU75" s="54" t="e">
        <f t="shared" si="51"/>
        <v>#REF!</v>
      </c>
      <c r="BV75" s="54" t="e">
        <f t="shared" si="51"/>
        <v>#REF!</v>
      </c>
      <c r="BW75" s="54" t="e">
        <f t="shared" si="51"/>
        <v>#REF!</v>
      </c>
      <c r="BX75" s="54" t="e">
        <f t="shared" si="51"/>
        <v>#REF!</v>
      </c>
      <c r="BY75" s="54" t="e">
        <f t="shared" si="51"/>
        <v>#REF!</v>
      </c>
      <c r="BZ75" s="54" t="e">
        <f t="shared" si="51"/>
        <v>#REF!</v>
      </c>
      <c r="CA75" s="54" t="e">
        <f t="shared" si="51"/>
        <v>#REF!</v>
      </c>
      <c r="CB75" s="54" t="e">
        <f t="shared" si="52"/>
        <v>#REF!</v>
      </c>
      <c r="CC75" s="54" t="e">
        <f t="shared" si="52"/>
        <v>#REF!</v>
      </c>
      <c r="CD75" s="54" t="e">
        <f t="shared" si="52"/>
        <v>#REF!</v>
      </c>
      <c r="CE75" s="54" t="e">
        <f t="shared" si="52"/>
        <v>#REF!</v>
      </c>
      <c r="CF75" s="54" t="e">
        <f t="shared" si="52"/>
        <v>#REF!</v>
      </c>
      <c r="CG75" s="54" t="e">
        <f t="shared" si="52"/>
        <v>#REF!</v>
      </c>
      <c r="CH75" s="54" t="e">
        <f t="shared" si="52"/>
        <v>#REF!</v>
      </c>
      <c r="CI75" s="54" t="e">
        <f t="shared" si="52"/>
        <v>#REF!</v>
      </c>
      <c r="CJ75" s="54" t="e">
        <f t="shared" si="52"/>
        <v>#REF!</v>
      </c>
    </row>
    <row r="76" spans="1:94" ht="34.5" customHeight="1">
      <c r="A76" s="82" t="s">
        <v>241</v>
      </c>
      <c r="B76" s="82" t="s">
        <v>96</v>
      </c>
      <c r="C76" s="82"/>
      <c r="D76" s="82"/>
      <c r="E76" s="129" t="e">
        <f>#REF!</f>
        <v>#REF!</v>
      </c>
      <c r="F76" s="129" t="e">
        <f>#REF!</f>
        <v>#REF!</v>
      </c>
      <c r="G76" s="82" t="s">
        <v>112</v>
      </c>
      <c r="H76" s="126" t="e">
        <f>#REF!</f>
        <v>#REF!</v>
      </c>
      <c r="I76" s="84">
        <v>0.96</v>
      </c>
      <c r="J76" s="126" t="e">
        <f>#REF!</f>
        <v>#REF!</v>
      </c>
      <c r="K76" s="126" t="e">
        <f t="shared" si="53"/>
        <v>#REF!</v>
      </c>
      <c r="L76" s="73" t="e">
        <f t="shared" si="54"/>
        <v>#REF!</v>
      </c>
      <c r="M76" s="83" t="e">
        <f>#REF!</f>
        <v>#REF!</v>
      </c>
      <c r="N76" s="84" t="e">
        <f>#REF!</f>
        <v>#REF!</v>
      </c>
      <c r="O76" s="73" t="e">
        <f t="shared" si="55"/>
        <v>#REF!</v>
      </c>
      <c r="P76" s="74" t="e">
        <f t="shared" si="12"/>
        <v>#REF!</v>
      </c>
      <c r="Q76" s="84" t="e">
        <f t="shared" si="56"/>
        <v>#REF!</v>
      </c>
      <c r="R76" s="74" t="e">
        <f t="shared" si="57"/>
        <v>#REF!</v>
      </c>
      <c r="S76" s="82"/>
      <c r="T76" s="127" t="e">
        <f>#REF!</f>
        <v>#REF!</v>
      </c>
      <c r="U76" s="85" t="e">
        <f>#REF!</f>
        <v>#REF!</v>
      </c>
      <c r="V76" s="86">
        <v>2.1000000000000001E-2</v>
      </c>
      <c r="W76" s="82"/>
      <c r="X76" s="192" t="e">
        <f t="shared" si="13"/>
        <v>#REF!</v>
      </c>
      <c r="Y76" s="87" t="e">
        <f>(NPV($C$2,Summary!$AE76:$CK76))*((1+$C$2)^0.5)</f>
        <v>#REF!</v>
      </c>
      <c r="Z76" s="75" t="e">
        <f t="shared" si="58"/>
        <v>#REF!</v>
      </c>
      <c r="AA76" s="75" t="e">
        <f t="shared" si="59"/>
        <v>#REF!</v>
      </c>
      <c r="AB76" s="75" t="e">
        <f t="shared" si="60"/>
        <v>#REF!</v>
      </c>
      <c r="AC76" s="54"/>
      <c r="AD76" s="54" t="str">
        <f t="shared" si="47"/>
        <v/>
      </c>
      <c r="AE76" s="54" t="str">
        <f t="shared" si="47"/>
        <v/>
      </c>
      <c r="AF76" s="54" t="str">
        <f t="shared" si="47"/>
        <v/>
      </c>
      <c r="AG76" s="54" t="str">
        <f t="shared" si="47"/>
        <v/>
      </c>
      <c r="AH76" s="54" t="str">
        <f t="shared" si="47"/>
        <v/>
      </c>
      <c r="AI76" s="54" t="str">
        <f t="shared" si="47"/>
        <v/>
      </c>
      <c r="AJ76" s="54" t="str">
        <f t="shared" si="47"/>
        <v/>
      </c>
      <c r="AK76" s="54" t="str">
        <f t="shared" si="47"/>
        <v/>
      </c>
      <c r="AL76" s="54" t="str">
        <f t="shared" si="47"/>
        <v/>
      </c>
      <c r="AM76" s="54" t="str">
        <f t="shared" si="47"/>
        <v/>
      </c>
      <c r="AN76" s="54" t="e">
        <f t="shared" si="48"/>
        <v>#REF!</v>
      </c>
      <c r="AO76" s="54" t="e">
        <f t="shared" si="48"/>
        <v>#REF!</v>
      </c>
      <c r="AP76" s="54" t="e">
        <f t="shared" si="48"/>
        <v>#REF!</v>
      </c>
      <c r="AQ76" s="54" t="e">
        <f t="shared" si="48"/>
        <v>#REF!</v>
      </c>
      <c r="AR76" s="54" t="e">
        <f t="shared" si="48"/>
        <v>#REF!</v>
      </c>
      <c r="AS76" s="54" t="e">
        <f t="shared" si="48"/>
        <v>#REF!</v>
      </c>
      <c r="AT76" s="54" t="e">
        <f t="shared" si="48"/>
        <v>#REF!</v>
      </c>
      <c r="AU76" s="54" t="e">
        <f t="shared" si="48"/>
        <v>#REF!</v>
      </c>
      <c r="AV76" s="54" t="e">
        <f t="shared" si="48"/>
        <v>#REF!</v>
      </c>
      <c r="AW76" s="54" t="e">
        <f t="shared" si="48"/>
        <v>#REF!</v>
      </c>
      <c r="AX76" s="54" t="e">
        <f t="shared" si="49"/>
        <v>#REF!</v>
      </c>
      <c r="AY76" s="54" t="e">
        <f t="shared" si="49"/>
        <v>#REF!</v>
      </c>
      <c r="AZ76" s="54" t="e">
        <f t="shared" si="49"/>
        <v>#REF!</v>
      </c>
      <c r="BA76" s="54" t="e">
        <f t="shared" si="49"/>
        <v>#REF!</v>
      </c>
      <c r="BB76" s="54" t="e">
        <f t="shared" si="49"/>
        <v>#REF!</v>
      </c>
      <c r="BC76" s="54" t="e">
        <f t="shared" si="49"/>
        <v>#REF!</v>
      </c>
      <c r="BD76" s="54" t="e">
        <f t="shared" si="49"/>
        <v>#REF!</v>
      </c>
      <c r="BE76" s="54" t="e">
        <f t="shared" si="49"/>
        <v>#REF!</v>
      </c>
      <c r="BF76" s="54" t="e">
        <f t="shared" si="49"/>
        <v>#REF!</v>
      </c>
      <c r="BG76" s="54" t="e">
        <f t="shared" si="49"/>
        <v>#REF!</v>
      </c>
      <c r="BH76" s="54" t="e">
        <f t="shared" si="50"/>
        <v>#REF!</v>
      </c>
      <c r="BI76" s="54" t="e">
        <f t="shared" si="50"/>
        <v>#REF!</v>
      </c>
      <c r="BJ76" s="54" t="e">
        <f t="shared" si="50"/>
        <v>#REF!</v>
      </c>
      <c r="BK76" s="54" t="e">
        <f t="shared" si="50"/>
        <v>#REF!</v>
      </c>
      <c r="BL76" s="54" t="e">
        <f t="shared" si="50"/>
        <v>#REF!</v>
      </c>
      <c r="BM76" s="54" t="e">
        <f t="shared" si="50"/>
        <v>#REF!</v>
      </c>
      <c r="BN76" s="54" t="e">
        <f t="shared" si="50"/>
        <v>#REF!</v>
      </c>
      <c r="BO76" s="54" t="e">
        <f t="shared" si="50"/>
        <v>#REF!</v>
      </c>
      <c r="BP76" s="54" t="e">
        <f t="shared" si="50"/>
        <v>#REF!</v>
      </c>
      <c r="BQ76" s="54" t="e">
        <f t="shared" si="50"/>
        <v>#REF!</v>
      </c>
      <c r="BR76" s="54" t="e">
        <f t="shared" si="51"/>
        <v>#REF!</v>
      </c>
      <c r="BS76" s="54" t="e">
        <f t="shared" si="51"/>
        <v>#REF!</v>
      </c>
      <c r="BT76" s="54" t="e">
        <f t="shared" si="51"/>
        <v>#REF!</v>
      </c>
      <c r="BU76" s="54" t="e">
        <f t="shared" si="51"/>
        <v>#REF!</v>
      </c>
      <c r="BV76" s="54" t="e">
        <f t="shared" si="51"/>
        <v>#REF!</v>
      </c>
      <c r="BW76" s="54" t="e">
        <f t="shared" si="51"/>
        <v>#REF!</v>
      </c>
      <c r="BX76" s="54" t="e">
        <f t="shared" si="51"/>
        <v>#REF!</v>
      </c>
      <c r="BY76" s="54" t="e">
        <f t="shared" si="51"/>
        <v>#REF!</v>
      </c>
      <c r="BZ76" s="54" t="e">
        <f t="shared" si="51"/>
        <v>#REF!</v>
      </c>
      <c r="CA76" s="54" t="e">
        <f t="shared" si="51"/>
        <v>#REF!</v>
      </c>
      <c r="CB76" s="54" t="e">
        <f t="shared" si="52"/>
        <v>#REF!</v>
      </c>
      <c r="CC76" s="54" t="e">
        <f t="shared" si="52"/>
        <v>#REF!</v>
      </c>
      <c r="CD76" s="54" t="e">
        <f t="shared" si="52"/>
        <v>#REF!</v>
      </c>
      <c r="CE76" s="54" t="e">
        <f t="shared" si="52"/>
        <v>#REF!</v>
      </c>
      <c r="CF76" s="54" t="e">
        <f t="shared" si="52"/>
        <v>#REF!</v>
      </c>
      <c r="CG76" s="54" t="e">
        <f t="shared" si="52"/>
        <v>#REF!</v>
      </c>
      <c r="CH76" s="54" t="e">
        <f t="shared" si="52"/>
        <v>#REF!</v>
      </c>
      <c r="CI76" s="54" t="e">
        <f t="shared" si="52"/>
        <v>#REF!</v>
      </c>
      <c r="CJ76" s="54" t="e">
        <f t="shared" si="52"/>
        <v>#REF!</v>
      </c>
    </row>
    <row r="77" spans="1:94" ht="34.5" customHeight="1">
      <c r="A77" s="82" t="s">
        <v>242</v>
      </c>
      <c r="B77" s="82" t="s">
        <v>96</v>
      </c>
      <c r="C77" s="82"/>
      <c r="D77" s="82"/>
      <c r="E77" s="129" t="e">
        <f>#REF!</f>
        <v>#REF!</v>
      </c>
      <c r="F77" s="129" t="e">
        <f>#REF!</f>
        <v>#REF!</v>
      </c>
      <c r="G77" s="82" t="s">
        <v>112</v>
      </c>
      <c r="H77" s="126" t="e">
        <f>#REF!</f>
        <v>#REF!</v>
      </c>
      <c r="I77" s="84">
        <v>0.96</v>
      </c>
      <c r="J77" s="126" t="e">
        <f>#REF!</f>
        <v>#REF!</v>
      </c>
      <c r="K77" s="126" t="e">
        <f t="shared" si="53"/>
        <v>#REF!</v>
      </c>
      <c r="L77" s="73" t="e">
        <f t="shared" si="54"/>
        <v>#REF!</v>
      </c>
      <c r="M77" s="83" t="e">
        <f>#REF!</f>
        <v>#REF!</v>
      </c>
      <c r="N77" s="84" t="e">
        <f>#REF!</f>
        <v>#REF!</v>
      </c>
      <c r="O77" s="73" t="e">
        <f t="shared" si="55"/>
        <v>#REF!</v>
      </c>
      <c r="P77" s="74" t="e">
        <f t="shared" ref="P77:P111" si="61">IF(L77=0,IF(O77=0,0,K77*O77),(L77*M77)+(K77*O77))</f>
        <v>#REF!</v>
      </c>
      <c r="Q77" s="84" t="e">
        <f t="shared" si="56"/>
        <v>#REF!</v>
      </c>
      <c r="R77" s="74" t="e">
        <f t="shared" si="57"/>
        <v>#REF!</v>
      </c>
      <c r="S77" s="82"/>
      <c r="T77" s="127" t="e">
        <f>#REF!</f>
        <v>#REF!</v>
      </c>
      <c r="U77" s="85" t="e">
        <f>#REF!</f>
        <v>#REF!</v>
      </c>
      <c r="V77" s="86">
        <v>2.1000000000000001E-2</v>
      </c>
      <c r="W77" s="82"/>
      <c r="X77" s="192" t="e">
        <f t="shared" ref="X77:X111" si="62">(PV($C$6,$H77,-(IF(Q77=0,P77,Q77)))*$C$7)*((1+$C$6)^0.5)</f>
        <v>#REF!</v>
      </c>
      <c r="Y77" s="87" t="e">
        <f>(NPV($C$2,Summary!$AE77:$CK77))*((1+$C$2)^0.5)</f>
        <v>#REF!</v>
      </c>
      <c r="Z77" s="75" t="e">
        <f t="shared" si="58"/>
        <v>#REF!</v>
      </c>
      <c r="AA77" s="75" t="e">
        <f t="shared" si="59"/>
        <v>#REF!</v>
      </c>
      <c r="AB77" s="75" t="e">
        <f t="shared" si="60"/>
        <v>#REF!</v>
      </c>
      <c r="AC77" s="54"/>
      <c r="AD77" s="54" t="str">
        <f t="shared" si="47"/>
        <v/>
      </c>
      <c r="AE77" s="54" t="str">
        <f t="shared" si="47"/>
        <v/>
      </c>
      <c r="AF77" s="54" t="str">
        <f t="shared" si="47"/>
        <v/>
      </c>
      <c r="AG77" s="54" t="str">
        <f t="shared" si="47"/>
        <v/>
      </c>
      <c r="AH77" s="54" t="str">
        <f t="shared" si="47"/>
        <v/>
      </c>
      <c r="AI77" s="54" t="str">
        <f t="shared" si="47"/>
        <v/>
      </c>
      <c r="AJ77" s="54" t="str">
        <f t="shared" si="47"/>
        <v/>
      </c>
      <c r="AK77" s="54" t="str">
        <f t="shared" si="47"/>
        <v/>
      </c>
      <c r="AL77" s="54" t="str">
        <f t="shared" si="47"/>
        <v/>
      </c>
      <c r="AM77" s="54" t="str">
        <f t="shared" si="47"/>
        <v/>
      </c>
      <c r="AN77" s="54" t="e">
        <f t="shared" si="48"/>
        <v>#REF!</v>
      </c>
      <c r="AO77" s="54" t="e">
        <f t="shared" si="48"/>
        <v>#REF!</v>
      </c>
      <c r="AP77" s="54" t="e">
        <f t="shared" si="48"/>
        <v>#REF!</v>
      </c>
      <c r="AQ77" s="54" t="e">
        <f t="shared" si="48"/>
        <v>#REF!</v>
      </c>
      <c r="AR77" s="54" t="e">
        <f t="shared" si="48"/>
        <v>#REF!</v>
      </c>
      <c r="AS77" s="54" t="e">
        <f t="shared" si="48"/>
        <v>#REF!</v>
      </c>
      <c r="AT77" s="54" t="e">
        <f t="shared" si="48"/>
        <v>#REF!</v>
      </c>
      <c r="AU77" s="54" t="e">
        <f t="shared" si="48"/>
        <v>#REF!</v>
      </c>
      <c r="AV77" s="54" t="e">
        <f t="shared" si="48"/>
        <v>#REF!</v>
      </c>
      <c r="AW77" s="54" t="e">
        <f t="shared" si="48"/>
        <v>#REF!</v>
      </c>
      <c r="AX77" s="54" t="e">
        <f t="shared" si="49"/>
        <v>#REF!</v>
      </c>
      <c r="AY77" s="54" t="e">
        <f t="shared" si="49"/>
        <v>#REF!</v>
      </c>
      <c r="AZ77" s="54" t="e">
        <f t="shared" si="49"/>
        <v>#REF!</v>
      </c>
      <c r="BA77" s="54" t="e">
        <f t="shared" si="49"/>
        <v>#REF!</v>
      </c>
      <c r="BB77" s="54" t="e">
        <f t="shared" si="49"/>
        <v>#REF!</v>
      </c>
      <c r="BC77" s="54" t="e">
        <f t="shared" si="49"/>
        <v>#REF!</v>
      </c>
      <c r="BD77" s="54" t="e">
        <f t="shared" si="49"/>
        <v>#REF!</v>
      </c>
      <c r="BE77" s="54" t="e">
        <f t="shared" si="49"/>
        <v>#REF!</v>
      </c>
      <c r="BF77" s="54" t="e">
        <f t="shared" si="49"/>
        <v>#REF!</v>
      </c>
      <c r="BG77" s="54" t="e">
        <f t="shared" si="49"/>
        <v>#REF!</v>
      </c>
      <c r="BH77" s="54" t="e">
        <f t="shared" si="50"/>
        <v>#REF!</v>
      </c>
      <c r="BI77" s="54" t="e">
        <f t="shared" si="50"/>
        <v>#REF!</v>
      </c>
      <c r="BJ77" s="54" t="e">
        <f t="shared" si="50"/>
        <v>#REF!</v>
      </c>
      <c r="BK77" s="54" t="e">
        <f t="shared" si="50"/>
        <v>#REF!</v>
      </c>
      <c r="BL77" s="54" t="e">
        <f t="shared" si="50"/>
        <v>#REF!</v>
      </c>
      <c r="BM77" s="54" t="e">
        <f t="shared" si="50"/>
        <v>#REF!</v>
      </c>
      <c r="BN77" s="54" t="e">
        <f t="shared" si="50"/>
        <v>#REF!</v>
      </c>
      <c r="BO77" s="54" t="e">
        <f t="shared" si="50"/>
        <v>#REF!</v>
      </c>
      <c r="BP77" s="54" t="e">
        <f t="shared" si="50"/>
        <v>#REF!</v>
      </c>
      <c r="BQ77" s="54" t="e">
        <f t="shared" si="50"/>
        <v>#REF!</v>
      </c>
      <c r="BR77" s="54" t="e">
        <f t="shared" si="51"/>
        <v>#REF!</v>
      </c>
      <c r="BS77" s="54" t="e">
        <f t="shared" si="51"/>
        <v>#REF!</v>
      </c>
      <c r="BT77" s="54" t="e">
        <f t="shared" si="51"/>
        <v>#REF!</v>
      </c>
      <c r="BU77" s="54" t="e">
        <f t="shared" si="51"/>
        <v>#REF!</v>
      </c>
      <c r="BV77" s="54" t="e">
        <f t="shared" si="51"/>
        <v>#REF!</v>
      </c>
      <c r="BW77" s="54" t="e">
        <f t="shared" si="51"/>
        <v>#REF!</v>
      </c>
      <c r="BX77" s="54" t="e">
        <f t="shared" si="51"/>
        <v>#REF!</v>
      </c>
      <c r="BY77" s="54" t="e">
        <f t="shared" si="51"/>
        <v>#REF!</v>
      </c>
      <c r="BZ77" s="54" t="e">
        <f t="shared" si="51"/>
        <v>#REF!</v>
      </c>
      <c r="CA77" s="54" t="e">
        <f t="shared" si="51"/>
        <v>#REF!</v>
      </c>
      <c r="CB77" s="54" t="e">
        <f t="shared" si="52"/>
        <v>#REF!</v>
      </c>
      <c r="CC77" s="54" t="e">
        <f t="shared" si="52"/>
        <v>#REF!</v>
      </c>
      <c r="CD77" s="54" t="e">
        <f t="shared" si="52"/>
        <v>#REF!</v>
      </c>
      <c r="CE77" s="54" t="e">
        <f t="shared" si="52"/>
        <v>#REF!</v>
      </c>
      <c r="CF77" s="54" t="e">
        <f t="shared" si="52"/>
        <v>#REF!</v>
      </c>
      <c r="CG77" s="54" t="e">
        <f t="shared" si="52"/>
        <v>#REF!</v>
      </c>
      <c r="CH77" s="54" t="e">
        <f t="shared" si="52"/>
        <v>#REF!</v>
      </c>
      <c r="CI77" s="54" t="e">
        <f t="shared" si="52"/>
        <v>#REF!</v>
      </c>
      <c r="CJ77" s="54" t="e">
        <f t="shared" si="52"/>
        <v>#REF!</v>
      </c>
    </row>
    <row r="78" spans="1:94" ht="34.5" customHeight="1">
      <c r="A78" s="82" t="s">
        <v>243</v>
      </c>
      <c r="B78" s="82" t="s">
        <v>96</v>
      </c>
      <c r="C78" s="82"/>
      <c r="D78" s="82"/>
      <c r="E78" s="129" t="e">
        <f>#REF!</f>
        <v>#REF!</v>
      </c>
      <c r="F78" s="129" t="e">
        <f>#REF!</f>
        <v>#REF!</v>
      </c>
      <c r="G78" s="82" t="s">
        <v>112</v>
      </c>
      <c r="H78" s="126" t="e">
        <f>#REF!</f>
        <v>#REF!</v>
      </c>
      <c r="I78" s="84">
        <v>0.96</v>
      </c>
      <c r="J78" s="126" t="e">
        <f>#REF!</f>
        <v>#REF!</v>
      </c>
      <c r="K78" s="126" t="e">
        <f t="shared" si="53"/>
        <v>#REF!</v>
      </c>
      <c r="L78" s="73" t="e">
        <f t="shared" si="54"/>
        <v>#REF!</v>
      </c>
      <c r="M78" s="83" t="e">
        <f>#REF!</f>
        <v>#REF!</v>
      </c>
      <c r="N78" s="84" t="e">
        <f>#REF!</f>
        <v>#REF!</v>
      </c>
      <c r="O78" s="73" t="e">
        <f t="shared" si="55"/>
        <v>#REF!</v>
      </c>
      <c r="P78" s="74" t="e">
        <f t="shared" si="61"/>
        <v>#REF!</v>
      </c>
      <c r="Q78" s="84" t="e">
        <f t="shared" si="56"/>
        <v>#REF!</v>
      </c>
      <c r="R78" s="74" t="e">
        <f t="shared" si="57"/>
        <v>#REF!</v>
      </c>
      <c r="S78" s="82"/>
      <c r="T78" s="127" t="e">
        <f>#REF!</f>
        <v>#REF!</v>
      </c>
      <c r="U78" s="85" t="e">
        <f>#REF!</f>
        <v>#REF!</v>
      </c>
      <c r="V78" s="86">
        <v>2.1000000000000001E-2</v>
      </c>
      <c r="W78" s="82"/>
      <c r="X78" s="192" t="e">
        <f t="shared" si="62"/>
        <v>#REF!</v>
      </c>
      <c r="Y78" s="87" t="e">
        <f>(NPV($C$2,Summary!$AE78:$CK78))*((1+$C$2)^0.5)</f>
        <v>#REF!</v>
      </c>
      <c r="Z78" s="75" t="e">
        <f t="shared" si="58"/>
        <v>#REF!</v>
      </c>
      <c r="AA78" s="75" t="e">
        <f t="shared" si="59"/>
        <v>#REF!</v>
      </c>
      <c r="AB78" s="75" t="e">
        <f t="shared" si="60"/>
        <v>#REF!</v>
      </c>
      <c r="AC78" s="54"/>
      <c r="AD78" s="54" t="str">
        <f t="shared" ref="AD78:AM92" si="63">IF(AD$11=0,"",IF(AD$11&lt;=$H78,(IF($Q78=0,$P78,$Q78))*HLOOKUP($B78,CommercialAC,AD$7+1,FALSE),0))</f>
        <v/>
      </c>
      <c r="AE78" s="54" t="str">
        <f t="shared" si="63"/>
        <v/>
      </c>
      <c r="AF78" s="54" t="str">
        <f t="shared" si="63"/>
        <v/>
      </c>
      <c r="AG78" s="54" t="str">
        <f t="shared" si="63"/>
        <v/>
      </c>
      <c r="AH78" s="54" t="str">
        <f t="shared" si="63"/>
        <v/>
      </c>
      <c r="AI78" s="54" t="str">
        <f t="shared" si="63"/>
        <v/>
      </c>
      <c r="AJ78" s="54" t="str">
        <f t="shared" si="63"/>
        <v/>
      </c>
      <c r="AK78" s="54" t="str">
        <f t="shared" si="63"/>
        <v/>
      </c>
      <c r="AL78" s="54" t="str">
        <f t="shared" si="63"/>
        <v/>
      </c>
      <c r="AM78" s="54" t="str">
        <f t="shared" si="63"/>
        <v/>
      </c>
      <c r="AN78" s="54" t="e">
        <f t="shared" ref="AN78:AW92" si="64">IF(AN$11=0,"",IF(AN$11&lt;=$H78,(IF($Q78=0,$P78,$Q78))*HLOOKUP($B78,CommercialAC,AN$7+1,FALSE),0))</f>
        <v>#REF!</v>
      </c>
      <c r="AO78" s="54" t="e">
        <f t="shared" si="64"/>
        <v>#REF!</v>
      </c>
      <c r="AP78" s="54" t="e">
        <f t="shared" si="64"/>
        <v>#REF!</v>
      </c>
      <c r="AQ78" s="54" t="e">
        <f t="shared" si="64"/>
        <v>#REF!</v>
      </c>
      <c r="AR78" s="54" t="e">
        <f t="shared" si="64"/>
        <v>#REF!</v>
      </c>
      <c r="AS78" s="54" t="e">
        <f t="shared" si="64"/>
        <v>#REF!</v>
      </c>
      <c r="AT78" s="54" t="e">
        <f t="shared" si="64"/>
        <v>#REF!</v>
      </c>
      <c r="AU78" s="54" t="e">
        <f t="shared" si="64"/>
        <v>#REF!</v>
      </c>
      <c r="AV78" s="54" t="e">
        <f t="shared" si="64"/>
        <v>#REF!</v>
      </c>
      <c r="AW78" s="54" t="e">
        <f t="shared" si="64"/>
        <v>#REF!</v>
      </c>
      <c r="AX78" s="54" t="e">
        <f t="shared" ref="AX78:BG92" si="65">IF(AX$11=0,"",IF(AX$11&lt;=$H78,(IF($Q78=0,$P78,$Q78))*HLOOKUP($B78,CommercialAC,AX$7+1,FALSE),0))</f>
        <v>#REF!</v>
      </c>
      <c r="AY78" s="54" t="e">
        <f t="shared" si="65"/>
        <v>#REF!</v>
      </c>
      <c r="AZ78" s="54" t="e">
        <f t="shared" si="65"/>
        <v>#REF!</v>
      </c>
      <c r="BA78" s="54" t="e">
        <f t="shared" si="65"/>
        <v>#REF!</v>
      </c>
      <c r="BB78" s="54" t="e">
        <f t="shared" si="65"/>
        <v>#REF!</v>
      </c>
      <c r="BC78" s="54" t="e">
        <f t="shared" si="65"/>
        <v>#REF!</v>
      </c>
      <c r="BD78" s="54" t="e">
        <f t="shared" si="65"/>
        <v>#REF!</v>
      </c>
      <c r="BE78" s="54" t="e">
        <f t="shared" si="65"/>
        <v>#REF!</v>
      </c>
      <c r="BF78" s="54" t="e">
        <f t="shared" si="65"/>
        <v>#REF!</v>
      </c>
      <c r="BG78" s="54" t="e">
        <f t="shared" si="65"/>
        <v>#REF!</v>
      </c>
      <c r="BH78" s="54" t="e">
        <f t="shared" ref="BH78:BQ92" si="66">IF(BH$11=0,"",IF(BH$11&lt;=$H78,(IF($Q78=0,$P78,$Q78))*HLOOKUP($B78,CommercialAC,BH$7+1,FALSE),0))</f>
        <v>#REF!</v>
      </c>
      <c r="BI78" s="54" t="e">
        <f t="shared" si="66"/>
        <v>#REF!</v>
      </c>
      <c r="BJ78" s="54" t="e">
        <f t="shared" si="66"/>
        <v>#REF!</v>
      </c>
      <c r="BK78" s="54" t="e">
        <f t="shared" si="66"/>
        <v>#REF!</v>
      </c>
      <c r="BL78" s="54" t="e">
        <f t="shared" si="66"/>
        <v>#REF!</v>
      </c>
      <c r="BM78" s="54" t="e">
        <f t="shared" si="66"/>
        <v>#REF!</v>
      </c>
      <c r="BN78" s="54" t="e">
        <f t="shared" si="66"/>
        <v>#REF!</v>
      </c>
      <c r="BO78" s="54" t="e">
        <f t="shared" si="66"/>
        <v>#REF!</v>
      </c>
      <c r="BP78" s="54" t="e">
        <f t="shared" si="66"/>
        <v>#REF!</v>
      </c>
      <c r="BQ78" s="54" t="e">
        <f t="shared" si="66"/>
        <v>#REF!</v>
      </c>
      <c r="BR78" s="54" t="e">
        <f t="shared" ref="BR78:BY92" si="67">IF(BR$11=0,"",IF(BR$11&lt;=$H78,(IF($Q78=0,$P78,$Q78))*HLOOKUP($B78,CommercialAC,BR$7+1,FALSE),0))</f>
        <v>#REF!</v>
      </c>
      <c r="BS78" s="54" t="e">
        <f t="shared" si="67"/>
        <v>#REF!</v>
      </c>
      <c r="BT78" s="54" t="e">
        <f t="shared" si="67"/>
        <v>#REF!</v>
      </c>
      <c r="BU78" s="54" t="e">
        <f t="shared" si="67"/>
        <v>#REF!</v>
      </c>
      <c r="BV78" s="54" t="e">
        <f t="shared" si="67"/>
        <v>#REF!</v>
      </c>
      <c r="BW78" s="54" t="e">
        <f t="shared" si="67"/>
        <v>#REF!</v>
      </c>
      <c r="BX78" s="54" t="e">
        <f t="shared" si="67"/>
        <v>#REF!</v>
      </c>
      <c r="BY78" s="54" t="e">
        <f t="shared" si="67"/>
        <v>#REF!</v>
      </c>
      <c r="BZ78" s="54" t="e">
        <f t="shared" ref="BZ78:CJ102" si="68">IF(BZ$11=0,"",IF(BZ$11&lt;=$H78,(IF($Q78=0,$P78,$Q78))*HLOOKUP($B78,CommercialAC,BZ$7+1,FALSE),0))</f>
        <v>#REF!</v>
      </c>
      <c r="CA78" s="54" t="e">
        <f t="shared" si="68"/>
        <v>#REF!</v>
      </c>
      <c r="CB78" s="54" t="e">
        <f t="shared" si="68"/>
        <v>#REF!</v>
      </c>
      <c r="CC78" s="54" t="e">
        <f t="shared" si="68"/>
        <v>#REF!</v>
      </c>
      <c r="CD78" s="54" t="e">
        <f t="shared" si="68"/>
        <v>#REF!</v>
      </c>
      <c r="CE78" s="54" t="e">
        <f t="shared" si="68"/>
        <v>#REF!</v>
      </c>
      <c r="CF78" s="54" t="e">
        <f t="shared" si="68"/>
        <v>#REF!</v>
      </c>
      <c r="CG78" s="54" t="e">
        <f t="shared" si="68"/>
        <v>#REF!</v>
      </c>
      <c r="CH78" s="54" t="e">
        <f t="shared" si="68"/>
        <v>#REF!</v>
      </c>
      <c r="CI78" s="54" t="e">
        <f t="shared" si="68"/>
        <v>#REF!</v>
      </c>
      <c r="CJ78" s="54" t="e">
        <f t="shared" si="68"/>
        <v>#REF!</v>
      </c>
    </row>
    <row r="79" spans="1:94" ht="34.5" customHeight="1">
      <c r="A79" s="82" t="s">
        <v>244</v>
      </c>
      <c r="B79" s="82" t="s">
        <v>96</v>
      </c>
      <c r="C79" s="82"/>
      <c r="D79" s="82"/>
      <c r="E79" s="129" t="e">
        <f>#REF!</f>
        <v>#REF!</v>
      </c>
      <c r="F79" s="129" t="e">
        <f>#REF!</f>
        <v>#REF!</v>
      </c>
      <c r="G79" s="82" t="s">
        <v>112</v>
      </c>
      <c r="H79" s="126" t="e">
        <f>#REF!</f>
        <v>#REF!</v>
      </c>
      <c r="I79" s="84">
        <v>0.96</v>
      </c>
      <c r="J79" s="126" t="e">
        <f>#REF!</f>
        <v>#REF!</v>
      </c>
      <c r="K79" s="126" t="e">
        <f t="shared" si="53"/>
        <v>#REF!</v>
      </c>
      <c r="L79" s="73" t="e">
        <f t="shared" si="54"/>
        <v>#REF!</v>
      </c>
      <c r="M79" s="83" t="e">
        <f>#REF!</f>
        <v>#REF!</v>
      </c>
      <c r="N79" s="84" t="e">
        <f>#REF!</f>
        <v>#REF!</v>
      </c>
      <c r="O79" s="73" t="e">
        <f t="shared" si="55"/>
        <v>#REF!</v>
      </c>
      <c r="P79" s="74" t="e">
        <f t="shared" si="61"/>
        <v>#REF!</v>
      </c>
      <c r="Q79" s="84" t="e">
        <f t="shared" si="56"/>
        <v>#REF!</v>
      </c>
      <c r="R79" s="74" t="e">
        <f t="shared" si="57"/>
        <v>#REF!</v>
      </c>
      <c r="S79" s="82"/>
      <c r="T79" s="127" t="e">
        <f>#REF!</f>
        <v>#REF!</v>
      </c>
      <c r="U79" s="85" t="e">
        <f>#REF!</f>
        <v>#REF!</v>
      </c>
      <c r="V79" s="86">
        <v>2.1000000000000001E-2</v>
      </c>
      <c r="W79" s="82"/>
      <c r="X79" s="192" t="e">
        <f t="shared" si="62"/>
        <v>#REF!</v>
      </c>
      <c r="Y79" s="87" t="e">
        <f>(NPV($C$2,Summary!$AE79:$CK79))*((1+$C$2)^0.5)</f>
        <v>#REF!</v>
      </c>
      <c r="Z79" s="75" t="e">
        <f t="shared" si="58"/>
        <v>#REF!</v>
      </c>
      <c r="AA79" s="75" t="e">
        <f t="shared" si="59"/>
        <v>#REF!</v>
      </c>
      <c r="AB79" s="75" t="e">
        <f t="shared" si="60"/>
        <v>#REF!</v>
      </c>
      <c r="AC79" s="54"/>
      <c r="AD79" s="54" t="str">
        <f t="shared" si="63"/>
        <v/>
      </c>
      <c r="AE79" s="54" t="str">
        <f t="shared" si="63"/>
        <v/>
      </c>
      <c r="AF79" s="54" t="str">
        <f t="shared" si="63"/>
        <v/>
      </c>
      <c r="AG79" s="54" t="str">
        <f t="shared" si="63"/>
        <v/>
      </c>
      <c r="AH79" s="54" t="str">
        <f t="shared" si="63"/>
        <v/>
      </c>
      <c r="AI79" s="54" t="str">
        <f t="shared" si="63"/>
        <v/>
      </c>
      <c r="AJ79" s="54" t="str">
        <f t="shared" si="63"/>
        <v/>
      </c>
      <c r="AK79" s="54" t="str">
        <f t="shared" si="63"/>
        <v/>
      </c>
      <c r="AL79" s="54" t="str">
        <f t="shared" si="63"/>
        <v/>
      </c>
      <c r="AM79" s="54" t="str">
        <f t="shared" si="63"/>
        <v/>
      </c>
      <c r="AN79" s="54" t="e">
        <f t="shared" si="64"/>
        <v>#REF!</v>
      </c>
      <c r="AO79" s="54" t="e">
        <f t="shared" si="64"/>
        <v>#REF!</v>
      </c>
      <c r="AP79" s="54" t="e">
        <f t="shared" si="64"/>
        <v>#REF!</v>
      </c>
      <c r="AQ79" s="54" t="e">
        <f t="shared" si="64"/>
        <v>#REF!</v>
      </c>
      <c r="AR79" s="54" t="e">
        <f t="shared" si="64"/>
        <v>#REF!</v>
      </c>
      <c r="AS79" s="54" t="e">
        <f t="shared" si="64"/>
        <v>#REF!</v>
      </c>
      <c r="AT79" s="54" t="e">
        <f t="shared" si="64"/>
        <v>#REF!</v>
      </c>
      <c r="AU79" s="54" t="e">
        <f t="shared" si="64"/>
        <v>#REF!</v>
      </c>
      <c r="AV79" s="54" t="e">
        <f t="shared" si="64"/>
        <v>#REF!</v>
      </c>
      <c r="AW79" s="54" t="e">
        <f t="shared" si="64"/>
        <v>#REF!</v>
      </c>
      <c r="AX79" s="54" t="e">
        <f t="shared" si="65"/>
        <v>#REF!</v>
      </c>
      <c r="AY79" s="54" t="e">
        <f t="shared" si="65"/>
        <v>#REF!</v>
      </c>
      <c r="AZ79" s="54" t="e">
        <f t="shared" si="65"/>
        <v>#REF!</v>
      </c>
      <c r="BA79" s="54" t="e">
        <f t="shared" si="65"/>
        <v>#REF!</v>
      </c>
      <c r="BB79" s="54" t="e">
        <f t="shared" si="65"/>
        <v>#REF!</v>
      </c>
      <c r="BC79" s="54" t="e">
        <f t="shared" si="65"/>
        <v>#REF!</v>
      </c>
      <c r="BD79" s="54" t="e">
        <f t="shared" si="65"/>
        <v>#REF!</v>
      </c>
      <c r="BE79" s="54" t="e">
        <f t="shared" si="65"/>
        <v>#REF!</v>
      </c>
      <c r="BF79" s="54" t="e">
        <f t="shared" si="65"/>
        <v>#REF!</v>
      </c>
      <c r="BG79" s="54" t="e">
        <f t="shared" si="65"/>
        <v>#REF!</v>
      </c>
      <c r="BH79" s="54" t="e">
        <f t="shared" si="66"/>
        <v>#REF!</v>
      </c>
      <c r="BI79" s="54" t="e">
        <f t="shared" si="66"/>
        <v>#REF!</v>
      </c>
      <c r="BJ79" s="54" t="e">
        <f t="shared" si="66"/>
        <v>#REF!</v>
      </c>
      <c r="BK79" s="54" t="e">
        <f t="shared" si="66"/>
        <v>#REF!</v>
      </c>
      <c r="BL79" s="54" t="e">
        <f t="shared" si="66"/>
        <v>#REF!</v>
      </c>
      <c r="BM79" s="54" t="e">
        <f t="shared" si="66"/>
        <v>#REF!</v>
      </c>
      <c r="BN79" s="54" t="e">
        <f t="shared" si="66"/>
        <v>#REF!</v>
      </c>
      <c r="BO79" s="54" t="e">
        <f t="shared" si="66"/>
        <v>#REF!</v>
      </c>
      <c r="BP79" s="54" t="e">
        <f t="shared" si="66"/>
        <v>#REF!</v>
      </c>
      <c r="BQ79" s="54" t="e">
        <f t="shared" si="66"/>
        <v>#REF!</v>
      </c>
      <c r="BR79" s="54" t="e">
        <f t="shared" si="67"/>
        <v>#REF!</v>
      </c>
      <c r="BS79" s="54" t="e">
        <f t="shared" si="67"/>
        <v>#REF!</v>
      </c>
      <c r="BT79" s="54" t="e">
        <f t="shared" si="67"/>
        <v>#REF!</v>
      </c>
      <c r="BU79" s="54" t="e">
        <f t="shared" si="67"/>
        <v>#REF!</v>
      </c>
      <c r="BV79" s="54" t="e">
        <f t="shared" si="67"/>
        <v>#REF!</v>
      </c>
      <c r="BW79" s="54" t="e">
        <f t="shared" si="67"/>
        <v>#REF!</v>
      </c>
      <c r="BX79" s="54" t="e">
        <f t="shared" si="67"/>
        <v>#REF!</v>
      </c>
      <c r="BY79" s="54" t="e">
        <f t="shared" si="67"/>
        <v>#REF!</v>
      </c>
      <c r="BZ79" s="54" t="e">
        <f t="shared" si="68"/>
        <v>#REF!</v>
      </c>
      <c r="CA79" s="54" t="e">
        <f t="shared" si="68"/>
        <v>#REF!</v>
      </c>
      <c r="CB79" s="54" t="e">
        <f t="shared" si="68"/>
        <v>#REF!</v>
      </c>
      <c r="CC79" s="54" t="e">
        <f t="shared" si="68"/>
        <v>#REF!</v>
      </c>
      <c r="CD79" s="54" t="e">
        <f t="shared" si="68"/>
        <v>#REF!</v>
      </c>
      <c r="CE79" s="54" t="e">
        <f t="shared" si="68"/>
        <v>#REF!</v>
      </c>
      <c r="CF79" s="54" t="e">
        <f t="shared" si="68"/>
        <v>#REF!</v>
      </c>
      <c r="CG79" s="54" t="e">
        <f t="shared" si="68"/>
        <v>#REF!</v>
      </c>
      <c r="CH79" s="54" t="e">
        <f t="shared" si="68"/>
        <v>#REF!</v>
      </c>
      <c r="CI79" s="54" t="e">
        <f t="shared" si="68"/>
        <v>#REF!</v>
      </c>
      <c r="CJ79" s="54" t="e">
        <f t="shared" si="68"/>
        <v>#REF!</v>
      </c>
    </row>
    <row r="80" spans="1:94" ht="34.5" customHeight="1">
      <c r="A80" s="82" t="s">
        <v>245</v>
      </c>
      <c r="B80" s="82" t="s">
        <v>96</v>
      </c>
      <c r="C80" s="82"/>
      <c r="D80" s="82"/>
      <c r="E80" s="129" t="e">
        <f>#REF!</f>
        <v>#REF!</v>
      </c>
      <c r="F80" s="129" t="e">
        <f>#REF!</f>
        <v>#REF!</v>
      </c>
      <c r="G80" s="82" t="s">
        <v>112</v>
      </c>
      <c r="H80" s="126" t="e">
        <f>#REF!</f>
        <v>#REF!</v>
      </c>
      <c r="I80" s="84">
        <v>0.96</v>
      </c>
      <c r="J80" s="126" t="e">
        <f>#REF!</f>
        <v>#REF!</v>
      </c>
      <c r="K80" s="126" t="e">
        <f t="shared" si="53"/>
        <v>#REF!</v>
      </c>
      <c r="L80" s="73" t="e">
        <f t="shared" si="54"/>
        <v>#REF!</v>
      </c>
      <c r="M80" s="83" t="e">
        <f>#REF!</f>
        <v>#REF!</v>
      </c>
      <c r="N80" s="84" t="e">
        <f>#REF!</f>
        <v>#REF!</v>
      </c>
      <c r="O80" s="73" t="e">
        <f t="shared" si="55"/>
        <v>#REF!</v>
      </c>
      <c r="P80" s="74" t="e">
        <f t="shared" si="61"/>
        <v>#REF!</v>
      </c>
      <c r="Q80" s="84" t="e">
        <f t="shared" si="56"/>
        <v>#REF!</v>
      </c>
      <c r="R80" s="74" t="e">
        <f t="shared" si="57"/>
        <v>#REF!</v>
      </c>
      <c r="S80" s="82"/>
      <c r="T80" s="127" t="e">
        <f>#REF!</f>
        <v>#REF!</v>
      </c>
      <c r="U80" s="85" t="e">
        <f>#REF!</f>
        <v>#REF!</v>
      </c>
      <c r="V80" s="86">
        <v>2.1000000000000001E-2</v>
      </c>
      <c r="W80" s="82"/>
      <c r="X80" s="192" t="e">
        <f t="shared" si="62"/>
        <v>#REF!</v>
      </c>
      <c r="Y80" s="87" t="e">
        <f>(NPV($C$2,Summary!$AE80:$CK80))*((1+$C$2)^0.5)</f>
        <v>#REF!</v>
      </c>
      <c r="Z80" s="75" t="e">
        <f t="shared" si="58"/>
        <v>#REF!</v>
      </c>
      <c r="AA80" s="75" t="e">
        <f t="shared" si="59"/>
        <v>#REF!</v>
      </c>
      <c r="AB80" s="75" t="e">
        <f t="shared" si="60"/>
        <v>#REF!</v>
      </c>
      <c r="AC80" s="54"/>
      <c r="AD80" s="54" t="str">
        <f t="shared" si="63"/>
        <v/>
      </c>
      <c r="AE80" s="54" t="str">
        <f t="shared" si="63"/>
        <v/>
      </c>
      <c r="AF80" s="54" t="str">
        <f t="shared" si="63"/>
        <v/>
      </c>
      <c r="AG80" s="54" t="str">
        <f t="shared" si="63"/>
        <v/>
      </c>
      <c r="AH80" s="54" t="str">
        <f t="shared" si="63"/>
        <v/>
      </c>
      <c r="AI80" s="54" t="str">
        <f t="shared" si="63"/>
        <v/>
      </c>
      <c r="AJ80" s="54" t="str">
        <f t="shared" si="63"/>
        <v/>
      </c>
      <c r="AK80" s="54" t="str">
        <f t="shared" si="63"/>
        <v/>
      </c>
      <c r="AL80" s="54" t="str">
        <f t="shared" si="63"/>
        <v/>
      </c>
      <c r="AM80" s="54" t="str">
        <f t="shared" si="63"/>
        <v/>
      </c>
      <c r="AN80" s="54" t="e">
        <f t="shared" si="64"/>
        <v>#REF!</v>
      </c>
      <c r="AO80" s="54" t="e">
        <f t="shared" si="64"/>
        <v>#REF!</v>
      </c>
      <c r="AP80" s="54" t="e">
        <f t="shared" si="64"/>
        <v>#REF!</v>
      </c>
      <c r="AQ80" s="54" t="e">
        <f t="shared" si="64"/>
        <v>#REF!</v>
      </c>
      <c r="AR80" s="54" t="e">
        <f t="shared" si="64"/>
        <v>#REF!</v>
      </c>
      <c r="AS80" s="54" t="e">
        <f t="shared" si="64"/>
        <v>#REF!</v>
      </c>
      <c r="AT80" s="54" t="e">
        <f t="shared" si="64"/>
        <v>#REF!</v>
      </c>
      <c r="AU80" s="54" t="e">
        <f t="shared" si="64"/>
        <v>#REF!</v>
      </c>
      <c r="AV80" s="54" t="e">
        <f t="shared" si="64"/>
        <v>#REF!</v>
      </c>
      <c r="AW80" s="54" t="e">
        <f t="shared" si="64"/>
        <v>#REF!</v>
      </c>
      <c r="AX80" s="54" t="e">
        <f t="shared" si="65"/>
        <v>#REF!</v>
      </c>
      <c r="AY80" s="54" t="e">
        <f t="shared" si="65"/>
        <v>#REF!</v>
      </c>
      <c r="AZ80" s="54" t="e">
        <f t="shared" si="65"/>
        <v>#REF!</v>
      </c>
      <c r="BA80" s="54" t="e">
        <f t="shared" si="65"/>
        <v>#REF!</v>
      </c>
      <c r="BB80" s="54" t="e">
        <f t="shared" si="65"/>
        <v>#REF!</v>
      </c>
      <c r="BC80" s="54" t="e">
        <f t="shared" si="65"/>
        <v>#REF!</v>
      </c>
      <c r="BD80" s="54" t="e">
        <f t="shared" si="65"/>
        <v>#REF!</v>
      </c>
      <c r="BE80" s="54" t="e">
        <f t="shared" si="65"/>
        <v>#REF!</v>
      </c>
      <c r="BF80" s="54" t="e">
        <f t="shared" si="65"/>
        <v>#REF!</v>
      </c>
      <c r="BG80" s="54" t="e">
        <f t="shared" si="65"/>
        <v>#REF!</v>
      </c>
      <c r="BH80" s="54" t="e">
        <f t="shared" si="66"/>
        <v>#REF!</v>
      </c>
      <c r="BI80" s="54" t="e">
        <f t="shared" si="66"/>
        <v>#REF!</v>
      </c>
      <c r="BJ80" s="54" t="e">
        <f t="shared" si="66"/>
        <v>#REF!</v>
      </c>
      <c r="BK80" s="54" t="e">
        <f t="shared" si="66"/>
        <v>#REF!</v>
      </c>
      <c r="BL80" s="54" t="e">
        <f t="shared" si="66"/>
        <v>#REF!</v>
      </c>
      <c r="BM80" s="54" t="e">
        <f t="shared" si="66"/>
        <v>#REF!</v>
      </c>
      <c r="BN80" s="54" t="e">
        <f t="shared" si="66"/>
        <v>#REF!</v>
      </c>
      <c r="BO80" s="54" t="e">
        <f t="shared" si="66"/>
        <v>#REF!</v>
      </c>
      <c r="BP80" s="54" t="e">
        <f t="shared" si="66"/>
        <v>#REF!</v>
      </c>
      <c r="BQ80" s="54" t="e">
        <f t="shared" si="66"/>
        <v>#REF!</v>
      </c>
      <c r="BR80" s="54" t="e">
        <f t="shared" si="67"/>
        <v>#REF!</v>
      </c>
      <c r="BS80" s="54" t="e">
        <f t="shared" si="67"/>
        <v>#REF!</v>
      </c>
      <c r="BT80" s="54" t="e">
        <f t="shared" si="67"/>
        <v>#REF!</v>
      </c>
      <c r="BU80" s="54" t="e">
        <f t="shared" si="67"/>
        <v>#REF!</v>
      </c>
      <c r="BV80" s="54" t="e">
        <f t="shared" si="67"/>
        <v>#REF!</v>
      </c>
      <c r="BW80" s="54" t="e">
        <f t="shared" si="67"/>
        <v>#REF!</v>
      </c>
      <c r="BX80" s="54" t="e">
        <f t="shared" si="67"/>
        <v>#REF!</v>
      </c>
      <c r="BY80" s="54" t="e">
        <f t="shared" si="67"/>
        <v>#REF!</v>
      </c>
      <c r="BZ80" s="54" t="e">
        <f t="shared" si="68"/>
        <v>#REF!</v>
      </c>
      <c r="CA80" s="54" t="e">
        <f t="shared" si="68"/>
        <v>#REF!</v>
      </c>
      <c r="CB80" s="54" t="e">
        <f t="shared" si="68"/>
        <v>#REF!</v>
      </c>
      <c r="CC80" s="54" t="e">
        <f t="shared" si="68"/>
        <v>#REF!</v>
      </c>
      <c r="CD80" s="54" t="e">
        <f t="shared" si="68"/>
        <v>#REF!</v>
      </c>
      <c r="CE80" s="54" t="e">
        <f t="shared" si="68"/>
        <v>#REF!</v>
      </c>
      <c r="CF80" s="54" t="e">
        <f t="shared" si="68"/>
        <v>#REF!</v>
      </c>
      <c r="CG80" s="54" t="e">
        <f t="shared" si="68"/>
        <v>#REF!</v>
      </c>
      <c r="CH80" s="54" t="e">
        <f t="shared" si="68"/>
        <v>#REF!</v>
      </c>
      <c r="CI80" s="54" t="e">
        <f t="shared" si="68"/>
        <v>#REF!</v>
      </c>
      <c r="CJ80" s="54" t="e">
        <f t="shared" si="68"/>
        <v>#REF!</v>
      </c>
    </row>
    <row r="81" spans="1:88" ht="34.5" customHeight="1">
      <c r="A81" s="82" t="s">
        <v>246</v>
      </c>
      <c r="B81" s="82" t="s">
        <v>96</v>
      </c>
      <c r="C81" s="82"/>
      <c r="D81" s="82"/>
      <c r="E81" s="129" t="e">
        <f>#REF!</f>
        <v>#REF!</v>
      </c>
      <c r="F81" s="129" t="e">
        <f>#REF!</f>
        <v>#REF!</v>
      </c>
      <c r="G81" s="82" t="s">
        <v>112</v>
      </c>
      <c r="H81" s="126" t="e">
        <f>#REF!</f>
        <v>#REF!</v>
      </c>
      <c r="I81" s="84">
        <v>0.96</v>
      </c>
      <c r="J81" s="126" t="e">
        <f>#REF!</f>
        <v>#REF!</v>
      </c>
      <c r="K81" s="126" t="e">
        <f t="shared" si="53"/>
        <v>#REF!</v>
      </c>
      <c r="L81" s="73" t="e">
        <f t="shared" si="54"/>
        <v>#REF!</v>
      </c>
      <c r="M81" s="83" t="e">
        <f>#REF!</f>
        <v>#REF!</v>
      </c>
      <c r="N81" s="84" t="e">
        <f>#REF!</f>
        <v>#REF!</v>
      </c>
      <c r="O81" s="73" t="e">
        <f t="shared" si="55"/>
        <v>#REF!</v>
      </c>
      <c r="P81" s="74" t="e">
        <f t="shared" si="61"/>
        <v>#REF!</v>
      </c>
      <c r="Q81" s="84" t="e">
        <f t="shared" si="56"/>
        <v>#REF!</v>
      </c>
      <c r="R81" s="74" t="e">
        <f t="shared" si="57"/>
        <v>#REF!</v>
      </c>
      <c r="S81" s="82"/>
      <c r="T81" s="127" t="e">
        <f>#REF!</f>
        <v>#REF!</v>
      </c>
      <c r="U81" s="85" t="e">
        <f>#REF!</f>
        <v>#REF!</v>
      </c>
      <c r="V81" s="86">
        <v>2.1000000000000001E-2</v>
      </c>
      <c r="W81" s="82"/>
      <c r="X81" s="192" t="e">
        <f t="shared" si="62"/>
        <v>#REF!</v>
      </c>
      <c r="Y81" s="87" t="e">
        <f>(NPV($C$2,Summary!$AE81:$CK81))*((1+$C$2)^0.5)</f>
        <v>#REF!</v>
      </c>
      <c r="Z81" s="75" t="e">
        <f t="shared" si="58"/>
        <v>#REF!</v>
      </c>
      <c r="AA81" s="75" t="e">
        <f t="shared" si="59"/>
        <v>#REF!</v>
      </c>
      <c r="AB81" s="75" t="e">
        <f t="shared" si="60"/>
        <v>#REF!</v>
      </c>
      <c r="AC81" s="54"/>
      <c r="AD81" s="54" t="str">
        <f t="shared" si="63"/>
        <v/>
      </c>
      <c r="AE81" s="54" t="str">
        <f t="shared" si="63"/>
        <v/>
      </c>
      <c r="AF81" s="54" t="str">
        <f t="shared" si="63"/>
        <v/>
      </c>
      <c r="AG81" s="54" t="str">
        <f t="shared" si="63"/>
        <v/>
      </c>
      <c r="AH81" s="54" t="str">
        <f t="shared" si="63"/>
        <v/>
      </c>
      <c r="AI81" s="54" t="str">
        <f t="shared" si="63"/>
        <v/>
      </c>
      <c r="AJ81" s="54" t="str">
        <f t="shared" si="63"/>
        <v/>
      </c>
      <c r="AK81" s="54" t="str">
        <f t="shared" si="63"/>
        <v/>
      </c>
      <c r="AL81" s="54" t="str">
        <f t="shared" si="63"/>
        <v/>
      </c>
      <c r="AM81" s="54" t="str">
        <f t="shared" si="63"/>
        <v/>
      </c>
      <c r="AN81" s="54" t="e">
        <f t="shared" si="64"/>
        <v>#REF!</v>
      </c>
      <c r="AO81" s="54" t="e">
        <f t="shared" si="64"/>
        <v>#REF!</v>
      </c>
      <c r="AP81" s="54" t="e">
        <f t="shared" si="64"/>
        <v>#REF!</v>
      </c>
      <c r="AQ81" s="54" t="e">
        <f t="shared" si="64"/>
        <v>#REF!</v>
      </c>
      <c r="AR81" s="54" t="e">
        <f t="shared" si="64"/>
        <v>#REF!</v>
      </c>
      <c r="AS81" s="54" t="e">
        <f t="shared" si="64"/>
        <v>#REF!</v>
      </c>
      <c r="AT81" s="54" t="e">
        <f t="shared" si="64"/>
        <v>#REF!</v>
      </c>
      <c r="AU81" s="54" t="e">
        <f t="shared" si="64"/>
        <v>#REF!</v>
      </c>
      <c r="AV81" s="54" t="e">
        <f t="shared" si="64"/>
        <v>#REF!</v>
      </c>
      <c r="AW81" s="54" t="e">
        <f t="shared" si="64"/>
        <v>#REF!</v>
      </c>
      <c r="AX81" s="54" t="e">
        <f t="shared" si="65"/>
        <v>#REF!</v>
      </c>
      <c r="AY81" s="54" t="e">
        <f t="shared" si="65"/>
        <v>#REF!</v>
      </c>
      <c r="AZ81" s="54" t="e">
        <f t="shared" si="65"/>
        <v>#REF!</v>
      </c>
      <c r="BA81" s="54" t="e">
        <f t="shared" si="65"/>
        <v>#REF!</v>
      </c>
      <c r="BB81" s="54" t="e">
        <f t="shared" si="65"/>
        <v>#REF!</v>
      </c>
      <c r="BC81" s="54" t="e">
        <f t="shared" si="65"/>
        <v>#REF!</v>
      </c>
      <c r="BD81" s="54" t="e">
        <f t="shared" si="65"/>
        <v>#REF!</v>
      </c>
      <c r="BE81" s="54" t="e">
        <f t="shared" si="65"/>
        <v>#REF!</v>
      </c>
      <c r="BF81" s="54" t="e">
        <f t="shared" si="65"/>
        <v>#REF!</v>
      </c>
      <c r="BG81" s="54" t="e">
        <f t="shared" si="65"/>
        <v>#REF!</v>
      </c>
      <c r="BH81" s="54" t="e">
        <f t="shared" si="66"/>
        <v>#REF!</v>
      </c>
      <c r="BI81" s="54" t="e">
        <f t="shared" si="66"/>
        <v>#REF!</v>
      </c>
      <c r="BJ81" s="54" t="e">
        <f t="shared" si="66"/>
        <v>#REF!</v>
      </c>
      <c r="BK81" s="54" t="e">
        <f t="shared" si="66"/>
        <v>#REF!</v>
      </c>
      <c r="BL81" s="54" t="e">
        <f t="shared" si="66"/>
        <v>#REF!</v>
      </c>
      <c r="BM81" s="54" t="e">
        <f t="shared" si="66"/>
        <v>#REF!</v>
      </c>
      <c r="BN81" s="54" t="e">
        <f t="shared" si="66"/>
        <v>#REF!</v>
      </c>
      <c r="BO81" s="54" t="e">
        <f t="shared" si="66"/>
        <v>#REF!</v>
      </c>
      <c r="BP81" s="54" t="e">
        <f t="shared" si="66"/>
        <v>#REF!</v>
      </c>
      <c r="BQ81" s="54" t="e">
        <f t="shared" si="66"/>
        <v>#REF!</v>
      </c>
      <c r="BR81" s="54" t="e">
        <f t="shared" si="67"/>
        <v>#REF!</v>
      </c>
      <c r="BS81" s="54" t="e">
        <f t="shared" si="67"/>
        <v>#REF!</v>
      </c>
      <c r="BT81" s="54" t="e">
        <f t="shared" si="67"/>
        <v>#REF!</v>
      </c>
      <c r="BU81" s="54" t="e">
        <f t="shared" si="67"/>
        <v>#REF!</v>
      </c>
      <c r="BV81" s="54" t="e">
        <f t="shared" si="67"/>
        <v>#REF!</v>
      </c>
      <c r="BW81" s="54" t="e">
        <f t="shared" si="67"/>
        <v>#REF!</v>
      </c>
      <c r="BX81" s="54" t="e">
        <f t="shared" si="67"/>
        <v>#REF!</v>
      </c>
      <c r="BY81" s="54" t="e">
        <f t="shared" si="67"/>
        <v>#REF!</v>
      </c>
      <c r="BZ81" s="54" t="e">
        <f t="shared" si="68"/>
        <v>#REF!</v>
      </c>
      <c r="CA81" s="54" t="e">
        <f t="shared" si="68"/>
        <v>#REF!</v>
      </c>
      <c r="CB81" s="54" t="e">
        <f t="shared" si="68"/>
        <v>#REF!</v>
      </c>
      <c r="CC81" s="54" t="e">
        <f t="shared" si="68"/>
        <v>#REF!</v>
      </c>
      <c r="CD81" s="54" t="e">
        <f t="shared" si="68"/>
        <v>#REF!</v>
      </c>
      <c r="CE81" s="54" t="e">
        <f t="shared" si="68"/>
        <v>#REF!</v>
      </c>
      <c r="CF81" s="54" t="e">
        <f t="shared" si="68"/>
        <v>#REF!</v>
      </c>
      <c r="CG81" s="54" t="e">
        <f t="shared" si="68"/>
        <v>#REF!</v>
      </c>
      <c r="CH81" s="54" t="e">
        <f t="shared" si="68"/>
        <v>#REF!</v>
      </c>
      <c r="CI81" s="54" t="e">
        <f t="shared" si="68"/>
        <v>#REF!</v>
      </c>
      <c r="CJ81" s="54" t="e">
        <f t="shared" si="68"/>
        <v>#REF!</v>
      </c>
    </row>
    <row r="82" spans="1:88" ht="34.5" customHeight="1">
      <c r="A82" s="82" t="s">
        <v>247</v>
      </c>
      <c r="B82" s="82" t="s">
        <v>96</v>
      </c>
      <c r="C82" s="82"/>
      <c r="D82" s="82"/>
      <c r="E82" s="129" t="e">
        <f>#REF!</f>
        <v>#REF!</v>
      </c>
      <c r="F82" s="129" t="e">
        <f>#REF!</f>
        <v>#REF!</v>
      </c>
      <c r="G82" s="82" t="s">
        <v>112</v>
      </c>
      <c r="H82" s="126" t="e">
        <f>#REF!</f>
        <v>#REF!</v>
      </c>
      <c r="I82" s="84">
        <v>0.96</v>
      </c>
      <c r="J82" s="126" t="e">
        <f>#REF!</f>
        <v>#REF!</v>
      </c>
      <c r="K82" s="126" t="e">
        <f t="shared" si="53"/>
        <v>#REF!</v>
      </c>
      <c r="L82" s="73" t="e">
        <f t="shared" si="54"/>
        <v>#REF!</v>
      </c>
      <c r="M82" s="83" t="e">
        <f>#REF!</f>
        <v>#REF!</v>
      </c>
      <c r="N82" s="84" t="e">
        <f>#REF!</f>
        <v>#REF!</v>
      </c>
      <c r="O82" s="73" t="e">
        <f t="shared" si="55"/>
        <v>#REF!</v>
      </c>
      <c r="P82" s="74" t="e">
        <f t="shared" si="61"/>
        <v>#REF!</v>
      </c>
      <c r="Q82" s="84" t="e">
        <f t="shared" si="56"/>
        <v>#REF!</v>
      </c>
      <c r="R82" s="74" t="e">
        <f t="shared" si="57"/>
        <v>#REF!</v>
      </c>
      <c r="S82" s="82"/>
      <c r="T82" s="127" t="e">
        <f>#REF!</f>
        <v>#REF!</v>
      </c>
      <c r="U82" s="85" t="e">
        <f>#REF!</f>
        <v>#REF!</v>
      </c>
      <c r="V82" s="86">
        <v>2.1000000000000001E-2</v>
      </c>
      <c r="W82" s="82"/>
      <c r="X82" s="192" t="e">
        <f t="shared" si="62"/>
        <v>#REF!</v>
      </c>
      <c r="Y82" s="87" t="e">
        <f>(NPV($C$2,Summary!$AE82:$CK82))*((1+$C$2)^0.5)</f>
        <v>#REF!</v>
      </c>
      <c r="Z82" s="75" t="e">
        <f t="shared" si="58"/>
        <v>#REF!</v>
      </c>
      <c r="AA82" s="75" t="e">
        <f t="shared" si="59"/>
        <v>#REF!</v>
      </c>
      <c r="AB82" s="75" t="e">
        <f t="shared" si="60"/>
        <v>#REF!</v>
      </c>
      <c r="AC82" s="54"/>
      <c r="AD82" s="54" t="str">
        <f t="shared" si="63"/>
        <v/>
      </c>
      <c r="AE82" s="54" t="str">
        <f t="shared" si="63"/>
        <v/>
      </c>
      <c r="AF82" s="54" t="str">
        <f t="shared" si="63"/>
        <v/>
      </c>
      <c r="AG82" s="54" t="str">
        <f t="shared" si="63"/>
        <v/>
      </c>
      <c r="AH82" s="54" t="str">
        <f t="shared" si="63"/>
        <v/>
      </c>
      <c r="AI82" s="54" t="str">
        <f t="shared" si="63"/>
        <v/>
      </c>
      <c r="AJ82" s="54" t="str">
        <f t="shared" si="63"/>
        <v/>
      </c>
      <c r="AK82" s="54" t="str">
        <f t="shared" si="63"/>
        <v/>
      </c>
      <c r="AL82" s="54" t="str">
        <f t="shared" si="63"/>
        <v/>
      </c>
      <c r="AM82" s="54" t="str">
        <f t="shared" si="63"/>
        <v/>
      </c>
      <c r="AN82" s="54" t="e">
        <f t="shared" si="64"/>
        <v>#REF!</v>
      </c>
      <c r="AO82" s="54" t="e">
        <f t="shared" si="64"/>
        <v>#REF!</v>
      </c>
      <c r="AP82" s="54" t="e">
        <f t="shared" si="64"/>
        <v>#REF!</v>
      </c>
      <c r="AQ82" s="54" t="e">
        <f t="shared" si="64"/>
        <v>#REF!</v>
      </c>
      <c r="AR82" s="54" t="e">
        <f t="shared" si="64"/>
        <v>#REF!</v>
      </c>
      <c r="AS82" s="54" t="e">
        <f t="shared" si="64"/>
        <v>#REF!</v>
      </c>
      <c r="AT82" s="54" t="e">
        <f t="shared" si="64"/>
        <v>#REF!</v>
      </c>
      <c r="AU82" s="54" t="e">
        <f t="shared" si="64"/>
        <v>#REF!</v>
      </c>
      <c r="AV82" s="54" t="e">
        <f t="shared" si="64"/>
        <v>#REF!</v>
      </c>
      <c r="AW82" s="54" t="e">
        <f t="shared" si="64"/>
        <v>#REF!</v>
      </c>
      <c r="AX82" s="54" t="e">
        <f t="shared" si="65"/>
        <v>#REF!</v>
      </c>
      <c r="AY82" s="54" t="e">
        <f t="shared" si="65"/>
        <v>#REF!</v>
      </c>
      <c r="AZ82" s="54" t="e">
        <f t="shared" si="65"/>
        <v>#REF!</v>
      </c>
      <c r="BA82" s="54" t="e">
        <f t="shared" si="65"/>
        <v>#REF!</v>
      </c>
      <c r="BB82" s="54" t="e">
        <f t="shared" si="65"/>
        <v>#REF!</v>
      </c>
      <c r="BC82" s="54" t="e">
        <f t="shared" si="65"/>
        <v>#REF!</v>
      </c>
      <c r="BD82" s="54" t="e">
        <f t="shared" si="65"/>
        <v>#REF!</v>
      </c>
      <c r="BE82" s="54" t="e">
        <f t="shared" si="65"/>
        <v>#REF!</v>
      </c>
      <c r="BF82" s="54" t="e">
        <f t="shared" si="65"/>
        <v>#REF!</v>
      </c>
      <c r="BG82" s="54" t="e">
        <f t="shared" si="65"/>
        <v>#REF!</v>
      </c>
      <c r="BH82" s="54" t="e">
        <f t="shared" si="66"/>
        <v>#REF!</v>
      </c>
      <c r="BI82" s="54" t="e">
        <f t="shared" si="66"/>
        <v>#REF!</v>
      </c>
      <c r="BJ82" s="54" t="e">
        <f t="shared" si="66"/>
        <v>#REF!</v>
      </c>
      <c r="BK82" s="54" t="e">
        <f t="shared" si="66"/>
        <v>#REF!</v>
      </c>
      <c r="BL82" s="54" t="e">
        <f t="shared" si="66"/>
        <v>#REF!</v>
      </c>
      <c r="BM82" s="54" t="e">
        <f t="shared" si="66"/>
        <v>#REF!</v>
      </c>
      <c r="BN82" s="54" t="e">
        <f t="shared" si="66"/>
        <v>#REF!</v>
      </c>
      <c r="BO82" s="54" t="e">
        <f t="shared" si="66"/>
        <v>#REF!</v>
      </c>
      <c r="BP82" s="54" t="e">
        <f t="shared" si="66"/>
        <v>#REF!</v>
      </c>
      <c r="BQ82" s="54" t="e">
        <f t="shared" si="66"/>
        <v>#REF!</v>
      </c>
      <c r="BR82" s="54" t="e">
        <f t="shared" si="67"/>
        <v>#REF!</v>
      </c>
      <c r="BS82" s="54" t="e">
        <f t="shared" si="67"/>
        <v>#REF!</v>
      </c>
      <c r="BT82" s="54" t="e">
        <f t="shared" si="67"/>
        <v>#REF!</v>
      </c>
      <c r="BU82" s="54" t="e">
        <f t="shared" si="67"/>
        <v>#REF!</v>
      </c>
      <c r="BV82" s="54" t="e">
        <f t="shared" si="67"/>
        <v>#REF!</v>
      </c>
      <c r="BW82" s="54" t="e">
        <f t="shared" si="67"/>
        <v>#REF!</v>
      </c>
      <c r="BX82" s="54" t="e">
        <f t="shared" si="67"/>
        <v>#REF!</v>
      </c>
      <c r="BY82" s="54" t="e">
        <f t="shared" si="67"/>
        <v>#REF!</v>
      </c>
      <c r="BZ82" s="54" t="e">
        <f t="shared" si="68"/>
        <v>#REF!</v>
      </c>
      <c r="CA82" s="54" t="e">
        <f t="shared" si="68"/>
        <v>#REF!</v>
      </c>
      <c r="CB82" s="54" t="e">
        <f t="shared" si="68"/>
        <v>#REF!</v>
      </c>
      <c r="CC82" s="54" t="e">
        <f t="shared" si="68"/>
        <v>#REF!</v>
      </c>
      <c r="CD82" s="54" t="e">
        <f t="shared" si="68"/>
        <v>#REF!</v>
      </c>
      <c r="CE82" s="54" t="e">
        <f t="shared" si="68"/>
        <v>#REF!</v>
      </c>
      <c r="CF82" s="54" t="e">
        <f t="shared" si="68"/>
        <v>#REF!</v>
      </c>
      <c r="CG82" s="54" t="e">
        <f t="shared" si="68"/>
        <v>#REF!</v>
      </c>
      <c r="CH82" s="54" t="e">
        <f t="shared" si="68"/>
        <v>#REF!</v>
      </c>
      <c r="CI82" s="54" t="e">
        <f t="shared" si="68"/>
        <v>#REF!</v>
      </c>
      <c r="CJ82" s="54" t="e">
        <f t="shared" si="68"/>
        <v>#REF!</v>
      </c>
    </row>
    <row r="83" spans="1:88" ht="34.5" customHeight="1">
      <c r="A83" s="82" t="s">
        <v>248</v>
      </c>
      <c r="B83" s="82" t="s">
        <v>96</v>
      </c>
      <c r="C83" s="82"/>
      <c r="D83" s="82"/>
      <c r="E83" s="129" t="e">
        <f>#REF!</f>
        <v>#REF!</v>
      </c>
      <c r="F83" s="129" t="e">
        <f>#REF!</f>
        <v>#REF!</v>
      </c>
      <c r="G83" s="82" t="s">
        <v>112</v>
      </c>
      <c r="H83" s="126" t="e">
        <f>#REF!</f>
        <v>#REF!</v>
      </c>
      <c r="I83" s="84">
        <v>0.96</v>
      </c>
      <c r="J83" s="126" t="e">
        <f>#REF!</f>
        <v>#REF!</v>
      </c>
      <c r="K83" s="126" t="e">
        <f t="shared" si="53"/>
        <v>#REF!</v>
      </c>
      <c r="L83" s="73" t="e">
        <f t="shared" si="54"/>
        <v>#REF!</v>
      </c>
      <c r="M83" s="83" t="e">
        <f>#REF!</f>
        <v>#REF!</v>
      </c>
      <c r="N83" s="84" t="e">
        <f>#REF!</f>
        <v>#REF!</v>
      </c>
      <c r="O83" s="73" t="e">
        <f t="shared" si="55"/>
        <v>#REF!</v>
      </c>
      <c r="P83" s="74" t="e">
        <f t="shared" si="61"/>
        <v>#REF!</v>
      </c>
      <c r="Q83" s="84" t="e">
        <f t="shared" si="56"/>
        <v>#REF!</v>
      </c>
      <c r="R83" s="74" t="e">
        <f t="shared" si="57"/>
        <v>#REF!</v>
      </c>
      <c r="S83" s="82"/>
      <c r="T83" s="127" t="e">
        <f>#REF!</f>
        <v>#REF!</v>
      </c>
      <c r="U83" s="85" t="e">
        <f>#REF!</f>
        <v>#REF!</v>
      </c>
      <c r="V83" s="86">
        <v>2.1000000000000001E-2</v>
      </c>
      <c r="W83" s="82"/>
      <c r="X83" s="192" t="e">
        <f t="shared" si="62"/>
        <v>#REF!</v>
      </c>
      <c r="Y83" s="87" t="e">
        <f>(NPV($C$2,Summary!$AE83:$CK83))*((1+$C$2)^0.5)</f>
        <v>#REF!</v>
      </c>
      <c r="Z83" s="75" t="e">
        <f t="shared" si="58"/>
        <v>#REF!</v>
      </c>
      <c r="AA83" s="75" t="e">
        <f t="shared" si="59"/>
        <v>#REF!</v>
      </c>
      <c r="AB83" s="75" t="e">
        <f t="shared" si="60"/>
        <v>#REF!</v>
      </c>
      <c r="AC83" s="54"/>
      <c r="AD83" s="54" t="str">
        <f t="shared" si="63"/>
        <v/>
      </c>
      <c r="AE83" s="54" t="str">
        <f t="shared" si="63"/>
        <v/>
      </c>
      <c r="AF83" s="54" t="str">
        <f t="shared" si="63"/>
        <v/>
      </c>
      <c r="AG83" s="54" t="str">
        <f t="shared" si="63"/>
        <v/>
      </c>
      <c r="AH83" s="54" t="str">
        <f t="shared" si="63"/>
        <v/>
      </c>
      <c r="AI83" s="54" t="str">
        <f t="shared" si="63"/>
        <v/>
      </c>
      <c r="AJ83" s="54" t="str">
        <f t="shared" si="63"/>
        <v/>
      </c>
      <c r="AK83" s="54" t="str">
        <f t="shared" si="63"/>
        <v/>
      </c>
      <c r="AL83" s="54" t="str">
        <f t="shared" si="63"/>
        <v/>
      </c>
      <c r="AM83" s="54" t="str">
        <f t="shared" si="63"/>
        <v/>
      </c>
      <c r="AN83" s="54" t="e">
        <f t="shared" si="64"/>
        <v>#REF!</v>
      </c>
      <c r="AO83" s="54" t="e">
        <f t="shared" si="64"/>
        <v>#REF!</v>
      </c>
      <c r="AP83" s="54" t="e">
        <f t="shared" si="64"/>
        <v>#REF!</v>
      </c>
      <c r="AQ83" s="54" t="e">
        <f t="shared" si="64"/>
        <v>#REF!</v>
      </c>
      <c r="AR83" s="54" t="e">
        <f t="shared" si="64"/>
        <v>#REF!</v>
      </c>
      <c r="AS83" s="54" t="e">
        <f t="shared" si="64"/>
        <v>#REF!</v>
      </c>
      <c r="AT83" s="54" t="e">
        <f t="shared" si="64"/>
        <v>#REF!</v>
      </c>
      <c r="AU83" s="54" t="e">
        <f t="shared" si="64"/>
        <v>#REF!</v>
      </c>
      <c r="AV83" s="54" t="e">
        <f t="shared" si="64"/>
        <v>#REF!</v>
      </c>
      <c r="AW83" s="54" t="e">
        <f t="shared" si="64"/>
        <v>#REF!</v>
      </c>
      <c r="AX83" s="54" t="e">
        <f t="shared" si="65"/>
        <v>#REF!</v>
      </c>
      <c r="AY83" s="54" t="e">
        <f t="shared" si="65"/>
        <v>#REF!</v>
      </c>
      <c r="AZ83" s="54" t="e">
        <f t="shared" si="65"/>
        <v>#REF!</v>
      </c>
      <c r="BA83" s="54" t="e">
        <f t="shared" si="65"/>
        <v>#REF!</v>
      </c>
      <c r="BB83" s="54" t="e">
        <f t="shared" si="65"/>
        <v>#REF!</v>
      </c>
      <c r="BC83" s="54" t="e">
        <f t="shared" si="65"/>
        <v>#REF!</v>
      </c>
      <c r="BD83" s="54" t="e">
        <f t="shared" si="65"/>
        <v>#REF!</v>
      </c>
      <c r="BE83" s="54" t="e">
        <f t="shared" si="65"/>
        <v>#REF!</v>
      </c>
      <c r="BF83" s="54" t="e">
        <f t="shared" si="65"/>
        <v>#REF!</v>
      </c>
      <c r="BG83" s="54" t="e">
        <f t="shared" si="65"/>
        <v>#REF!</v>
      </c>
      <c r="BH83" s="54" t="e">
        <f t="shared" si="66"/>
        <v>#REF!</v>
      </c>
      <c r="BI83" s="54" t="e">
        <f t="shared" si="66"/>
        <v>#REF!</v>
      </c>
      <c r="BJ83" s="54" t="e">
        <f t="shared" si="66"/>
        <v>#REF!</v>
      </c>
      <c r="BK83" s="54" t="e">
        <f t="shared" si="66"/>
        <v>#REF!</v>
      </c>
      <c r="BL83" s="54" t="e">
        <f t="shared" si="66"/>
        <v>#REF!</v>
      </c>
      <c r="BM83" s="54" t="e">
        <f t="shared" si="66"/>
        <v>#REF!</v>
      </c>
      <c r="BN83" s="54" t="e">
        <f t="shared" si="66"/>
        <v>#REF!</v>
      </c>
      <c r="BO83" s="54" t="e">
        <f t="shared" si="66"/>
        <v>#REF!</v>
      </c>
      <c r="BP83" s="54" t="e">
        <f t="shared" si="66"/>
        <v>#REF!</v>
      </c>
      <c r="BQ83" s="54" t="e">
        <f t="shared" si="66"/>
        <v>#REF!</v>
      </c>
      <c r="BR83" s="54" t="e">
        <f t="shared" si="67"/>
        <v>#REF!</v>
      </c>
      <c r="BS83" s="54" t="e">
        <f t="shared" si="67"/>
        <v>#REF!</v>
      </c>
      <c r="BT83" s="54" t="e">
        <f t="shared" si="67"/>
        <v>#REF!</v>
      </c>
      <c r="BU83" s="54" t="e">
        <f t="shared" si="67"/>
        <v>#REF!</v>
      </c>
      <c r="BV83" s="54" t="e">
        <f t="shared" si="67"/>
        <v>#REF!</v>
      </c>
      <c r="BW83" s="54" t="e">
        <f t="shared" si="67"/>
        <v>#REF!</v>
      </c>
      <c r="BX83" s="54" t="e">
        <f t="shared" si="67"/>
        <v>#REF!</v>
      </c>
      <c r="BY83" s="54" t="e">
        <f t="shared" si="67"/>
        <v>#REF!</v>
      </c>
      <c r="BZ83" s="54" t="e">
        <f t="shared" si="68"/>
        <v>#REF!</v>
      </c>
      <c r="CA83" s="54" t="e">
        <f t="shared" si="68"/>
        <v>#REF!</v>
      </c>
      <c r="CB83" s="54" t="e">
        <f t="shared" si="68"/>
        <v>#REF!</v>
      </c>
      <c r="CC83" s="54" t="e">
        <f t="shared" si="68"/>
        <v>#REF!</v>
      </c>
      <c r="CD83" s="54" t="e">
        <f t="shared" si="68"/>
        <v>#REF!</v>
      </c>
      <c r="CE83" s="54" t="e">
        <f t="shared" si="68"/>
        <v>#REF!</v>
      </c>
      <c r="CF83" s="54" t="e">
        <f t="shared" si="68"/>
        <v>#REF!</v>
      </c>
      <c r="CG83" s="54" t="e">
        <f t="shared" si="68"/>
        <v>#REF!</v>
      </c>
      <c r="CH83" s="54" t="e">
        <f t="shared" si="68"/>
        <v>#REF!</v>
      </c>
      <c r="CI83" s="54" t="e">
        <f t="shared" si="68"/>
        <v>#REF!</v>
      </c>
      <c r="CJ83" s="54" t="e">
        <f t="shared" si="68"/>
        <v>#REF!</v>
      </c>
    </row>
    <row r="84" spans="1:88" ht="34.5" customHeight="1">
      <c r="A84" s="82" t="s">
        <v>249</v>
      </c>
      <c r="B84" s="82" t="s">
        <v>96</v>
      </c>
      <c r="C84" s="82"/>
      <c r="D84" s="82"/>
      <c r="E84" s="129" t="e">
        <f>#REF!</f>
        <v>#REF!</v>
      </c>
      <c r="F84" s="129" t="e">
        <f>#REF!</f>
        <v>#REF!</v>
      </c>
      <c r="G84" s="82" t="s">
        <v>112</v>
      </c>
      <c r="H84" s="126" t="e">
        <f>#REF!</f>
        <v>#REF!</v>
      </c>
      <c r="I84" s="84">
        <v>0.96</v>
      </c>
      <c r="J84" s="126" t="e">
        <f>#REF!</f>
        <v>#REF!</v>
      </c>
      <c r="K84" s="126" t="e">
        <f t="shared" si="53"/>
        <v>#REF!</v>
      </c>
      <c r="L84" s="73" t="e">
        <f t="shared" si="54"/>
        <v>#REF!</v>
      </c>
      <c r="M84" s="83" t="e">
        <f>#REF!</f>
        <v>#REF!</v>
      </c>
      <c r="N84" s="84" t="e">
        <f>#REF!</f>
        <v>#REF!</v>
      </c>
      <c r="O84" s="73" t="e">
        <f t="shared" si="55"/>
        <v>#REF!</v>
      </c>
      <c r="P84" s="74" t="e">
        <f t="shared" si="61"/>
        <v>#REF!</v>
      </c>
      <c r="Q84" s="84" t="e">
        <f t="shared" si="56"/>
        <v>#REF!</v>
      </c>
      <c r="R84" s="74" t="e">
        <f t="shared" si="57"/>
        <v>#REF!</v>
      </c>
      <c r="S84" s="82"/>
      <c r="T84" s="127" t="e">
        <f>#REF!</f>
        <v>#REF!</v>
      </c>
      <c r="U84" s="85" t="e">
        <f>#REF!</f>
        <v>#REF!</v>
      </c>
      <c r="V84" s="86">
        <v>2.1000000000000001E-2</v>
      </c>
      <c r="W84" s="82"/>
      <c r="X84" s="192" t="e">
        <f t="shared" si="62"/>
        <v>#REF!</v>
      </c>
      <c r="Y84" s="87" t="e">
        <f>(NPV($C$2,Summary!$AE84:$CK84))*((1+$C$2)^0.5)</f>
        <v>#REF!</v>
      </c>
      <c r="Z84" s="75" t="e">
        <f t="shared" si="58"/>
        <v>#REF!</v>
      </c>
      <c r="AA84" s="75" t="e">
        <f t="shared" si="59"/>
        <v>#REF!</v>
      </c>
      <c r="AB84" s="75" t="e">
        <f t="shared" si="60"/>
        <v>#REF!</v>
      </c>
      <c r="AC84" s="54"/>
      <c r="AD84" s="54" t="str">
        <f t="shared" si="63"/>
        <v/>
      </c>
      <c r="AE84" s="54" t="str">
        <f t="shared" si="63"/>
        <v/>
      </c>
      <c r="AF84" s="54" t="str">
        <f t="shared" si="63"/>
        <v/>
      </c>
      <c r="AG84" s="54" t="str">
        <f t="shared" si="63"/>
        <v/>
      </c>
      <c r="AH84" s="54" t="str">
        <f t="shared" si="63"/>
        <v/>
      </c>
      <c r="AI84" s="54" t="str">
        <f t="shared" si="63"/>
        <v/>
      </c>
      <c r="AJ84" s="54" t="str">
        <f t="shared" si="63"/>
        <v/>
      </c>
      <c r="AK84" s="54" t="str">
        <f t="shared" si="63"/>
        <v/>
      </c>
      <c r="AL84" s="54" t="str">
        <f t="shared" si="63"/>
        <v/>
      </c>
      <c r="AM84" s="54" t="str">
        <f t="shared" si="63"/>
        <v/>
      </c>
      <c r="AN84" s="54" t="e">
        <f t="shared" si="64"/>
        <v>#REF!</v>
      </c>
      <c r="AO84" s="54" t="e">
        <f t="shared" si="64"/>
        <v>#REF!</v>
      </c>
      <c r="AP84" s="54" t="e">
        <f t="shared" si="64"/>
        <v>#REF!</v>
      </c>
      <c r="AQ84" s="54" t="e">
        <f t="shared" si="64"/>
        <v>#REF!</v>
      </c>
      <c r="AR84" s="54" t="e">
        <f t="shared" si="64"/>
        <v>#REF!</v>
      </c>
      <c r="AS84" s="54" t="e">
        <f t="shared" si="64"/>
        <v>#REF!</v>
      </c>
      <c r="AT84" s="54" t="e">
        <f t="shared" si="64"/>
        <v>#REF!</v>
      </c>
      <c r="AU84" s="54" t="e">
        <f t="shared" si="64"/>
        <v>#REF!</v>
      </c>
      <c r="AV84" s="54" t="e">
        <f t="shared" si="64"/>
        <v>#REF!</v>
      </c>
      <c r="AW84" s="54" t="e">
        <f t="shared" si="64"/>
        <v>#REF!</v>
      </c>
      <c r="AX84" s="54" t="e">
        <f t="shared" si="65"/>
        <v>#REF!</v>
      </c>
      <c r="AY84" s="54" t="e">
        <f t="shared" si="65"/>
        <v>#REF!</v>
      </c>
      <c r="AZ84" s="54" t="e">
        <f t="shared" si="65"/>
        <v>#REF!</v>
      </c>
      <c r="BA84" s="54" t="e">
        <f t="shared" si="65"/>
        <v>#REF!</v>
      </c>
      <c r="BB84" s="54" t="e">
        <f t="shared" si="65"/>
        <v>#REF!</v>
      </c>
      <c r="BC84" s="54" t="e">
        <f t="shared" si="65"/>
        <v>#REF!</v>
      </c>
      <c r="BD84" s="54" t="e">
        <f t="shared" si="65"/>
        <v>#REF!</v>
      </c>
      <c r="BE84" s="54" t="e">
        <f t="shared" si="65"/>
        <v>#REF!</v>
      </c>
      <c r="BF84" s="54" t="e">
        <f t="shared" si="65"/>
        <v>#REF!</v>
      </c>
      <c r="BG84" s="54" t="e">
        <f t="shared" si="65"/>
        <v>#REF!</v>
      </c>
      <c r="BH84" s="54" t="e">
        <f t="shared" si="66"/>
        <v>#REF!</v>
      </c>
      <c r="BI84" s="54" t="e">
        <f t="shared" si="66"/>
        <v>#REF!</v>
      </c>
      <c r="BJ84" s="54" t="e">
        <f t="shared" si="66"/>
        <v>#REF!</v>
      </c>
      <c r="BK84" s="54" t="e">
        <f t="shared" si="66"/>
        <v>#REF!</v>
      </c>
      <c r="BL84" s="54" t="e">
        <f t="shared" si="66"/>
        <v>#REF!</v>
      </c>
      <c r="BM84" s="54" t="e">
        <f t="shared" si="66"/>
        <v>#REF!</v>
      </c>
      <c r="BN84" s="54" t="e">
        <f t="shared" si="66"/>
        <v>#REF!</v>
      </c>
      <c r="BO84" s="54" t="e">
        <f t="shared" si="66"/>
        <v>#REF!</v>
      </c>
      <c r="BP84" s="54" t="e">
        <f t="shared" si="66"/>
        <v>#REF!</v>
      </c>
      <c r="BQ84" s="54" t="e">
        <f t="shared" si="66"/>
        <v>#REF!</v>
      </c>
      <c r="BR84" s="54" t="e">
        <f t="shared" si="67"/>
        <v>#REF!</v>
      </c>
      <c r="BS84" s="54" t="e">
        <f t="shared" si="67"/>
        <v>#REF!</v>
      </c>
      <c r="BT84" s="54" t="e">
        <f t="shared" si="67"/>
        <v>#REF!</v>
      </c>
      <c r="BU84" s="54" t="e">
        <f t="shared" si="67"/>
        <v>#REF!</v>
      </c>
      <c r="BV84" s="54" t="e">
        <f t="shared" si="67"/>
        <v>#REF!</v>
      </c>
      <c r="BW84" s="54" t="e">
        <f t="shared" si="67"/>
        <v>#REF!</v>
      </c>
      <c r="BX84" s="54" t="e">
        <f t="shared" si="67"/>
        <v>#REF!</v>
      </c>
      <c r="BY84" s="54" t="e">
        <f t="shared" si="67"/>
        <v>#REF!</v>
      </c>
      <c r="BZ84" s="54" t="e">
        <f t="shared" si="68"/>
        <v>#REF!</v>
      </c>
      <c r="CA84" s="54" t="e">
        <f t="shared" si="68"/>
        <v>#REF!</v>
      </c>
      <c r="CB84" s="54" t="e">
        <f t="shared" si="68"/>
        <v>#REF!</v>
      </c>
      <c r="CC84" s="54" t="e">
        <f t="shared" si="68"/>
        <v>#REF!</v>
      </c>
      <c r="CD84" s="54" t="e">
        <f t="shared" si="68"/>
        <v>#REF!</v>
      </c>
      <c r="CE84" s="54" t="e">
        <f t="shared" si="68"/>
        <v>#REF!</v>
      </c>
      <c r="CF84" s="54" t="e">
        <f t="shared" si="68"/>
        <v>#REF!</v>
      </c>
      <c r="CG84" s="54" t="e">
        <f t="shared" si="68"/>
        <v>#REF!</v>
      </c>
      <c r="CH84" s="54" t="e">
        <f t="shared" si="68"/>
        <v>#REF!</v>
      </c>
      <c r="CI84" s="54" t="e">
        <f t="shared" si="68"/>
        <v>#REF!</v>
      </c>
      <c r="CJ84" s="54" t="e">
        <f t="shared" si="68"/>
        <v>#REF!</v>
      </c>
    </row>
    <row r="85" spans="1:88" ht="34.5" customHeight="1">
      <c r="A85" s="82" t="s">
        <v>250</v>
      </c>
      <c r="B85" s="82" t="s">
        <v>96</v>
      </c>
      <c r="C85" s="82"/>
      <c r="D85" s="82"/>
      <c r="E85" s="129" t="e">
        <f>#REF!</f>
        <v>#REF!</v>
      </c>
      <c r="F85" s="129" t="e">
        <f>#REF!</f>
        <v>#REF!</v>
      </c>
      <c r="G85" s="82" t="s">
        <v>112</v>
      </c>
      <c r="H85" s="126" t="e">
        <f>#REF!</f>
        <v>#REF!</v>
      </c>
      <c r="I85" s="84">
        <v>0.96</v>
      </c>
      <c r="J85" s="126" t="e">
        <f>#REF!</f>
        <v>#REF!</v>
      </c>
      <c r="K85" s="126" t="e">
        <f t="shared" si="53"/>
        <v>#REF!</v>
      </c>
      <c r="L85" s="73" t="e">
        <f t="shared" si="54"/>
        <v>#REF!</v>
      </c>
      <c r="M85" s="83" t="e">
        <f>#REF!</f>
        <v>#REF!</v>
      </c>
      <c r="N85" s="84" t="e">
        <f>#REF!</f>
        <v>#REF!</v>
      </c>
      <c r="O85" s="73" t="e">
        <f t="shared" si="55"/>
        <v>#REF!</v>
      </c>
      <c r="P85" s="74" t="e">
        <f t="shared" si="61"/>
        <v>#REF!</v>
      </c>
      <c r="Q85" s="84" t="e">
        <f t="shared" si="56"/>
        <v>#REF!</v>
      </c>
      <c r="R85" s="74" t="e">
        <f t="shared" si="57"/>
        <v>#REF!</v>
      </c>
      <c r="S85" s="82"/>
      <c r="T85" s="127" t="e">
        <f>#REF!</f>
        <v>#REF!</v>
      </c>
      <c r="U85" s="85" t="e">
        <f>#REF!</f>
        <v>#REF!</v>
      </c>
      <c r="V85" s="86">
        <v>2.1000000000000001E-2</v>
      </c>
      <c r="W85" s="82"/>
      <c r="X85" s="192" t="e">
        <f t="shared" si="62"/>
        <v>#REF!</v>
      </c>
      <c r="Y85" s="87" t="e">
        <f>(NPV($C$2,Summary!$AE85:$CK85))*((1+$C$2)^0.5)</f>
        <v>#REF!</v>
      </c>
      <c r="Z85" s="75" t="e">
        <f t="shared" si="58"/>
        <v>#REF!</v>
      </c>
      <c r="AA85" s="75" t="e">
        <f t="shared" si="59"/>
        <v>#REF!</v>
      </c>
      <c r="AB85" s="75" t="e">
        <f t="shared" si="60"/>
        <v>#REF!</v>
      </c>
      <c r="AC85" s="54"/>
      <c r="AD85" s="54" t="str">
        <f t="shared" si="63"/>
        <v/>
      </c>
      <c r="AE85" s="54" t="str">
        <f t="shared" si="63"/>
        <v/>
      </c>
      <c r="AF85" s="54" t="str">
        <f t="shared" si="63"/>
        <v/>
      </c>
      <c r="AG85" s="54" t="str">
        <f t="shared" si="63"/>
        <v/>
      </c>
      <c r="AH85" s="54" t="str">
        <f t="shared" si="63"/>
        <v/>
      </c>
      <c r="AI85" s="54" t="str">
        <f t="shared" si="63"/>
        <v/>
      </c>
      <c r="AJ85" s="54" t="str">
        <f t="shared" si="63"/>
        <v/>
      </c>
      <c r="AK85" s="54" t="str">
        <f t="shared" si="63"/>
        <v/>
      </c>
      <c r="AL85" s="54" t="str">
        <f t="shared" si="63"/>
        <v/>
      </c>
      <c r="AM85" s="54" t="str">
        <f t="shared" si="63"/>
        <v/>
      </c>
      <c r="AN85" s="54" t="e">
        <f t="shared" si="64"/>
        <v>#REF!</v>
      </c>
      <c r="AO85" s="54" t="e">
        <f t="shared" si="64"/>
        <v>#REF!</v>
      </c>
      <c r="AP85" s="54" t="e">
        <f t="shared" si="64"/>
        <v>#REF!</v>
      </c>
      <c r="AQ85" s="54" t="e">
        <f t="shared" si="64"/>
        <v>#REF!</v>
      </c>
      <c r="AR85" s="54" t="e">
        <f t="shared" si="64"/>
        <v>#REF!</v>
      </c>
      <c r="AS85" s="54" t="e">
        <f t="shared" si="64"/>
        <v>#REF!</v>
      </c>
      <c r="AT85" s="54" t="e">
        <f t="shared" si="64"/>
        <v>#REF!</v>
      </c>
      <c r="AU85" s="54" t="e">
        <f t="shared" si="64"/>
        <v>#REF!</v>
      </c>
      <c r="AV85" s="54" t="e">
        <f t="shared" si="64"/>
        <v>#REF!</v>
      </c>
      <c r="AW85" s="54" t="e">
        <f t="shared" si="64"/>
        <v>#REF!</v>
      </c>
      <c r="AX85" s="54" t="e">
        <f t="shared" si="65"/>
        <v>#REF!</v>
      </c>
      <c r="AY85" s="54" t="e">
        <f t="shared" si="65"/>
        <v>#REF!</v>
      </c>
      <c r="AZ85" s="54" t="e">
        <f t="shared" si="65"/>
        <v>#REF!</v>
      </c>
      <c r="BA85" s="54" t="e">
        <f t="shared" si="65"/>
        <v>#REF!</v>
      </c>
      <c r="BB85" s="54" t="e">
        <f t="shared" si="65"/>
        <v>#REF!</v>
      </c>
      <c r="BC85" s="54" t="e">
        <f t="shared" si="65"/>
        <v>#REF!</v>
      </c>
      <c r="BD85" s="54" t="e">
        <f t="shared" si="65"/>
        <v>#REF!</v>
      </c>
      <c r="BE85" s="54" t="e">
        <f t="shared" si="65"/>
        <v>#REF!</v>
      </c>
      <c r="BF85" s="54" t="e">
        <f t="shared" si="65"/>
        <v>#REF!</v>
      </c>
      <c r="BG85" s="54" t="e">
        <f t="shared" si="65"/>
        <v>#REF!</v>
      </c>
      <c r="BH85" s="54" t="e">
        <f t="shared" si="66"/>
        <v>#REF!</v>
      </c>
      <c r="BI85" s="54" t="e">
        <f t="shared" si="66"/>
        <v>#REF!</v>
      </c>
      <c r="BJ85" s="54" t="e">
        <f t="shared" si="66"/>
        <v>#REF!</v>
      </c>
      <c r="BK85" s="54" t="e">
        <f t="shared" si="66"/>
        <v>#REF!</v>
      </c>
      <c r="BL85" s="54" t="e">
        <f t="shared" si="66"/>
        <v>#REF!</v>
      </c>
      <c r="BM85" s="54" t="e">
        <f t="shared" si="66"/>
        <v>#REF!</v>
      </c>
      <c r="BN85" s="54" t="e">
        <f t="shared" si="66"/>
        <v>#REF!</v>
      </c>
      <c r="BO85" s="54" t="e">
        <f t="shared" si="66"/>
        <v>#REF!</v>
      </c>
      <c r="BP85" s="54" t="e">
        <f t="shared" si="66"/>
        <v>#REF!</v>
      </c>
      <c r="BQ85" s="54" t="e">
        <f t="shared" si="66"/>
        <v>#REF!</v>
      </c>
      <c r="BR85" s="54" t="e">
        <f t="shared" si="67"/>
        <v>#REF!</v>
      </c>
      <c r="BS85" s="54" t="e">
        <f t="shared" si="67"/>
        <v>#REF!</v>
      </c>
      <c r="BT85" s="54" t="e">
        <f t="shared" si="67"/>
        <v>#REF!</v>
      </c>
      <c r="BU85" s="54" t="e">
        <f t="shared" si="67"/>
        <v>#REF!</v>
      </c>
      <c r="BV85" s="54" t="e">
        <f t="shared" si="67"/>
        <v>#REF!</v>
      </c>
      <c r="BW85" s="54" t="e">
        <f t="shared" si="67"/>
        <v>#REF!</v>
      </c>
      <c r="BX85" s="54" t="e">
        <f t="shared" si="67"/>
        <v>#REF!</v>
      </c>
      <c r="BY85" s="54" t="e">
        <f t="shared" si="67"/>
        <v>#REF!</v>
      </c>
      <c r="BZ85" s="54" t="e">
        <f t="shared" si="68"/>
        <v>#REF!</v>
      </c>
      <c r="CA85" s="54" t="e">
        <f t="shared" si="68"/>
        <v>#REF!</v>
      </c>
      <c r="CB85" s="54" t="e">
        <f t="shared" si="68"/>
        <v>#REF!</v>
      </c>
      <c r="CC85" s="54" t="e">
        <f t="shared" si="68"/>
        <v>#REF!</v>
      </c>
      <c r="CD85" s="54" t="e">
        <f t="shared" si="68"/>
        <v>#REF!</v>
      </c>
      <c r="CE85" s="54" t="e">
        <f t="shared" si="68"/>
        <v>#REF!</v>
      </c>
      <c r="CF85" s="54" t="e">
        <f t="shared" si="68"/>
        <v>#REF!</v>
      </c>
      <c r="CG85" s="54" t="e">
        <f t="shared" si="68"/>
        <v>#REF!</v>
      </c>
      <c r="CH85" s="54" t="e">
        <f t="shared" si="68"/>
        <v>#REF!</v>
      </c>
      <c r="CI85" s="54" t="e">
        <f t="shared" si="68"/>
        <v>#REF!</v>
      </c>
      <c r="CJ85" s="54" t="e">
        <f t="shared" si="68"/>
        <v>#REF!</v>
      </c>
    </row>
    <row r="86" spans="1:88" ht="34.5" customHeight="1">
      <c r="A86" s="82" t="s">
        <v>251</v>
      </c>
      <c r="B86" s="82" t="s">
        <v>96</v>
      </c>
      <c r="C86" s="82"/>
      <c r="D86" s="82"/>
      <c r="E86" s="129" t="e">
        <f>#REF!</f>
        <v>#REF!</v>
      </c>
      <c r="F86" s="129" t="e">
        <f>#REF!</f>
        <v>#REF!</v>
      </c>
      <c r="G86" s="82" t="s">
        <v>112</v>
      </c>
      <c r="H86" s="126" t="e">
        <f>#REF!</f>
        <v>#REF!</v>
      </c>
      <c r="I86" s="84">
        <v>0.96</v>
      </c>
      <c r="J86" s="126" t="e">
        <f>#REF!</f>
        <v>#REF!</v>
      </c>
      <c r="K86" s="126" t="e">
        <f t="shared" si="53"/>
        <v>#REF!</v>
      </c>
      <c r="L86" s="73" t="e">
        <f t="shared" si="54"/>
        <v>#REF!</v>
      </c>
      <c r="M86" s="83" t="e">
        <f>#REF!</f>
        <v>#REF!</v>
      </c>
      <c r="N86" s="84" t="e">
        <f>#REF!</f>
        <v>#REF!</v>
      </c>
      <c r="O86" s="73" t="e">
        <f t="shared" si="55"/>
        <v>#REF!</v>
      </c>
      <c r="P86" s="74" t="e">
        <f t="shared" si="61"/>
        <v>#REF!</v>
      </c>
      <c r="Q86" s="84" t="e">
        <f t="shared" si="56"/>
        <v>#REF!</v>
      </c>
      <c r="R86" s="74" t="e">
        <f t="shared" si="57"/>
        <v>#REF!</v>
      </c>
      <c r="S86" s="82"/>
      <c r="T86" s="127" t="e">
        <f>#REF!</f>
        <v>#REF!</v>
      </c>
      <c r="U86" s="85" t="e">
        <f>#REF!</f>
        <v>#REF!</v>
      </c>
      <c r="V86" s="86">
        <v>2.1000000000000001E-2</v>
      </c>
      <c r="W86" s="82"/>
      <c r="X86" s="192" t="e">
        <f t="shared" si="62"/>
        <v>#REF!</v>
      </c>
      <c r="Y86" s="87" t="e">
        <f>(NPV($C$2,Summary!$AE86:$CK86))*((1+$C$2)^0.5)</f>
        <v>#REF!</v>
      </c>
      <c r="Z86" s="75" t="e">
        <f t="shared" si="58"/>
        <v>#REF!</v>
      </c>
      <c r="AA86" s="75" t="e">
        <f t="shared" si="59"/>
        <v>#REF!</v>
      </c>
      <c r="AB86" s="75" t="e">
        <f t="shared" si="60"/>
        <v>#REF!</v>
      </c>
      <c r="AC86" s="54"/>
      <c r="AD86" s="54" t="str">
        <f t="shared" si="63"/>
        <v/>
      </c>
      <c r="AE86" s="54" t="str">
        <f t="shared" si="63"/>
        <v/>
      </c>
      <c r="AF86" s="54" t="str">
        <f t="shared" si="63"/>
        <v/>
      </c>
      <c r="AG86" s="54" t="str">
        <f t="shared" si="63"/>
        <v/>
      </c>
      <c r="AH86" s="54" t="str">
        <f t="shared" si="63"/>
        <v/>
      </c>
      <c r="AI86" s="54" t="str">
        <f t="shared" si="63"/>
        <v/>
      </c>
      <c r="AJ86" s="54" t="str">
        <f t="shared" si="63"/>
        <v/>
      </c>
      <c r="AK86" s="54" t="str">
        <f t="shared" si="63"/>
        <v/>
      </c>
      <c r="AL86" s="54" t="str">
        <f t="shared" si="63"/>
        <v/>
      </c>
      <c r="AM86" s="54" t="str">
        <f t="shared" si="63"/>
        <v/>
      </c>
      <c r="AN86" s="54" t="e">
        <f t="shared" si="64"/>
        <v>#REF!</v>
      </c>
      <c r="AO86" s="54" t="e">
        <f t="shared" si="64"/>
        <v>#REF!</v>
      </c>
      <c r="AP86" s="54" t="e">
        <f t="shared" si="64"/>
        <v>#REF!</v>
      </c>
      <c r="AQ86" s="54" t="e">
        <f t="shared" si="64"/>
        <v>#REF!</v>
      </c>
      <c r="AR86" s="54" t="e">
        <f t="shared" si="64"/>
        <v>#REF!</v>
      </c>
      <c r="AS86" s="54" t="e">
        <f t="shared" si="64"/>
        <v>#REF!</v>
      </c>
      <c r="AT86" s="54" t="e">
        <f t="shared" si="64"/>
        <v>#REF!</v>
      </c>
      <c r="AU86" s="54" t="e">
        <f t="shared" si="64"/>
        <v>#REF!</v>
      </c>
      <c r="AV86" s="54" t="e">
        <f t="shared" si="64"/>
        <v>#REF!</v>
      </c>
      <c r="AW86" s="54" t="e">
        <f t="shared" si="64"/>
        <v>#REF!</v>
      </c>
      <c r="AX86" s="54" t="e">
        <f t="shared" si="65"/>
        <v>#REF!</v>
      </c>
      <c r="AY86" s="54" t="e">
        <f t="shared" si="65"/>
        <v>#REF!</v>
      </c>
      <c r="AZ86" s="54" t="e">
        <f t="shared" si="65"/>
        <v>#REF!</v>
      </c>
      <c r="BA86" s="54" t="e">
        <f t="shared" si="65"/>
        <v>#REF!</v>
      </c>
      <c r="BB86" s="54" t="e">
        <f t="shared" si="65"/>
        <v>#REF!</v>
      </c>
      <c r="BC86" s="54" t="e">
        <f t="shared" si="65"/>
        <v>#REF!</v>
      </c>
      <c r="BD86" s="54" t="e">
        <f t="shared" si="65"/>
        <v>#REF!</v>
      </c>
      <c r="BE86" s="54" t="e">
        <f t="shared" si="65"/>
        <v>#REF!</v>
      </c>
      <c r="BF86" s="54" t="e">
        <f t="shared" si="65"/>
        <v>#REF!</v>
      </c>
      <c r="BG86" s="54" t="e">
        <f t="shared" si="65"/>
        <v>#REF!</v>
      </c>
      <c r="BH86" s="54" t="e">
        <f t="shared" si="66"/>
        <v>#REF!</v>
      </c>
      <c r="BI86" s="54" t="e">
        <f t="shared" si="66"/>
        <v>#REF!</v>
      </c>
      <c r="BJ86" s="54" t="e">
        <f t="shared" si="66"/>
        <v>#REF!</v>
      </c>
      <c r="BK86" s="54" t="e">
        <f t="shared" si="66"/>
        <v>#REF!</v>
      </c>
      <c r="BL86" s="54" t="e">
        <f t="shared" si="66"/>
        <v>#REF!</v>
      </c>
      <c r="BM86" s="54" t="e">
        <f t="shared" si="66"/>
        <v>#REF!</v>
      </c>
      <c r="BN86" s="54" t="e">
        <f t="shared" si="66"/>
        <v>#REF!</v>
      </c>
      <c r="BO86" s="54" t="e">
        <f t="shared" si="66"/>
        <v>#REF!</v>
      </c>
      <c r="BP86" s="54" t="e">
        <f t="shared" si="66"/>
        <v>#REF!</v>
      </c>
      <c r="BQ86" s="54" t="e">
        <f t="shared" si="66"/>
        <v>#REF!</v>
      </c>
      <c r="BR86" s="54" t="e">
        <f t="shared" si="67"/>
        <v>#REF!</v>
      </c>
      <c r="BS86" s="54" t="e">
        <f t="shared" si="67"/>
        <v>#REF!</v>
      </c>
      <c r="BT86" s="54" t="e">
        <f t="shared" si="67"/>
        <v>#REF!</v>
      </c>
      <c r="BU86" s="54" t="e">
        <f t="shared" si="67"/>
        <v>#REF!</v>
      </c>
      <c r="BV86" s="54" t="e">
        <f t="shared" si="67"/>
        <v>#REF!</v>
      </c>
      <c r="BW86" s="54" t="e">
        <f t="shared" si="67"/>
        <v>#REF!</v>
      </c>
      <c r="BX86" s="54" t="e">
        <f t="shared" si="67"/>
        <v>#REF!</v>
      </c>
      <c r="BY86" s="54" t="e">
        <f t="shared" si="67"/>
        <v>#REF!</v>
      </c>
      <c r="BZ86" s="54" t="e">
        <f t="shared" si="68"/>
        <v>#REF!</v>
      </c>
      <c r="CA86" s="54" t="e">
        <f t="shared" si="68"/>
        <v>#REF!</v>
      </c>
      <c r="CB86" s="54" t="e">
        <f t="shared" si="68"/>
        <v>#REF!</v>
      </c>
      <c r="CC86" s="54" t="e">
        <f t="shared" si="68"/>
        <v>#REF!</v>
      </c>
      <c r="CD86" s="54" t="e">
        <f t="shared" si="68"/>
        <v>#REF!</v>
      </c>
      <c r="CE86" s="54" t="e">
        <f t="shared" si="68"/>
        <v>#REF!</v>
      </c>
      <c r="CF86" s="54" t="e">
        <f t="shared" si="68"/>
        <v>#REF!</v>
      </c>
      <c r="CG86" s="54" t="e">
        <f t="shared" si="68"/>
        <v>#REF!</v>
      </c>
      <c r="CH86" s="54" t="e">
        <f t="shared" si="68"/>
        <v>#REF!</v>
      </c>
      <c r="CI86" s="54" t="e">
        <f t="shared" si="68"/>
        <v>#REF!</v>
      </c>
      <c r="CJ86" s="54" t="e">
        <f t="shared" si="68"/>
        <v>#REF!</v>
      </c>
    </row>
    <row r="87" spans="1:88" ht="34.5" customHeight="1">
      <c r="A87" s="82" t="s">
        <v>252</v>
      </c>
      <c r="B87" s="82" t="s">
        <v>96</v>
      </c>
      <c r="C87" s="82"/>
      <c r="D87" s="82"/>
      <c r="E87" s="129" t="e">
        <f>#REF!</f>
        <v>#REF!</v>
      </c>
      <c r="F87" s="129" t="e">
        <f>#REF!</f>
        <v>#REF!</v>
      </c>
      <c r="G87" s="82" t="s">
        <v>112</v>
      </c>
      <c r="H87" s="126" t="e">
        <f>#REF!</f>
        <v>#REF!</v>
      </c>
      <c r="I87" s="84">
        <v>0.96</v>
      </c>
      <c r="J87" s="126" t="e">
        <f>#REF!</f>
        <v>#REF!</v>
      </c>
      <c r="K87" s="126" t="e">
        <f t="shared" si="53"/>
        <v>#REF!</v>
      </c>
      <c r="L87" s="73" t="e">
        <f t="shared" si="54"/>
        <v>#REF!</v>
      </c>
      <c r="M87" s="83" t="e">
        <f>#REF!</f>
        <v>#REF!</v>
      </c>
      <c r="N87" s="84" t="e">
        <f>#REF!</f>
        <v>#REF!</v>
      </c>
      <c r="O87" s="73" t="e">
        <f t="shared" si="55"/>
        <v>#REF!</v>
      </c>
      <c r="P87" s="74" t="e">
        <f t="shared" si="61"/>
        <v>#REF!</v>
      </c>
      <c r="Q87" s="84" t="e">
        <f t="shared" si="56"/>
        <v>#REF!</v>
      </c>
      <c r="R87" s="74" t="e">
        <f t="shared" si="57"/>
        <v>#REF!</v>
      </c>
      <c r="S87" s="82"/>
      <c r="T87" s="127" t="e">
        <f>#REF!</f>
        <v>#REF!</v>
      </c>
      <c r="U87" s="85" t="e">
        <f>#REF!</f>
        <v>#REF!</v>
      </c>
      <c r="V87" s="86">
        <v>2.1000000000000001E-2</v>
      </c>
      <c r="W87" s="82"/>
      <c r="X87" s="192" t="e">
        <f t="shared" si="62"/>
        <v>#REF!</v>
      </c>
      <c r="Y87" s="87" t="e">
        <f>(NPV($C$2,Summary!$AE87:$CK87))*((1+$C$2)^0.5)</f>
        <v>#REF!</v>
      </c>
      <c r="Z87" s="75" t="e">
        <f t="shared" si="58"/>
        <v>#REF!</v>
      </c>
      <c r="AA87" s="75" t="e">
        <f t="shared" si="59"/>
        <v>#REF!</v>
      </c>
      <c r="AB87" s="75" t="e">
        <f t="shared" si="60"/>
        <v>#REF!</v>
      </c>
      <c r="AC87" s="54"/>
      <c r="AD87" s="54" t="str">
        <f t="shared" si="63"/>
        <v/>
      </c>
      <c r="AE87" s="54" t="str">
        <f t="shared" si="63"/>
        <v/>
      </c>
      <c r="AF87" s="54" t="str">
        <f t="shared" si="63"/>
        <v/>
      </c>
      <c r="AG87" s="54" t="str">
        <f t="shared" si="63"/>
        <v/>
      </c>
      <c r="AH87" s="54" t="str">
        <f t="shared" si="63"/>
        <v/>
      </c>
      <c r="AI87" s="54" t="str">
        <f t="shared" si="63"/>
        <v/>
      </c>
      <c r="AJ87" s="54" t="str">
        <f t="shared" si="63"/>
        <v/>
      </c>
      <c r="AK87" s="54" t="str">
        <f t="shared" si="63"/>
        <v/>
      </c>
      <c r="AL87" s="54" t="str">
        <f t="shared" si="63"/>
        <v/>
      </c>
      <c r="AM87" s="54" t="str">
        <f t="shared" si="63"/>
        <v/>
      </c>
      <c r="AN87" s="54" t="e">
        <f t="shared" si="64"/>
        <v>#REF!</v>
      </c>
      <c r="AO87" s="54" t="e">
        <f t="shared" si="64"/>
        <v>#REF!</v>
      </c>
      <c r="AP87" s="54" t="e">
        <f t="shared" si="64"/>
        <v>#REF!</v>
      </c>
      <c r="AQ87" s="54" t="e">
        <f t="shared" si="64"/>
        <v>#REF!</v>
      </c>
      <c r="AR87" s="54" t="e">
        <f t="shared" si="64"/>
        <v>#REF!</v>
      </c>
      <c r="AS87" s="54" t="e">
        <f t="shared" si="64"/>
        <v>#REF!</v>
      </c>
      <c r="AT87" s="54" t="e">
        <f t="shared" si="64"/>
        <v>#REF!</v>
      </c>
      <c r="AU87" s="54" t="e">
        <f t="shared" si="64"/>
        <v>#REF!</v>
      </c>
      <c r="AV87" s="54" t="e">
        <f t="shared" si="64"/>
        <v>#REF!</v>
      </c>
      <c r="AW87" s="54" t="e">
        <f t="shared" si="64"/>
        <v>#REF!</v>
      </c>
      <c r="AX87" s="54" t="e">
        <f t="shared" si="65"/>
        <v>#REF!</v>
      </c>
      <c r="AY87" s="54" t="e">
        <f t="shared" si="65"/>
        <v>#REF!</v>
      </c>
      <c r="AZ87" s="54" t="e">
        <f t="shared" si="65"/>
        <v>#REF!</v>
      </c>
      <c r="BA87" s="54" t="e">
        <f t="shared" si="65"/>
        <v>#REF!</v>
      </c>
      <c r="BB87" s="54" t="e">
        <f t="shared" si="65"/>
        <v>#REF!</v>
      </c>
      <c r="BC87" s="54" t="e">
        <f t="shared" si="65"/>
        <v>#REF!</v>
      </c>
      <c r="BD87" s="54" t="e">
        <f t="shared" si="65"/>
        <v>#REF!</v>
      </c>
      <c r="BE87" s="54" t="e">
        <f t="shared" si="65"/>
        <v>#REF!</v>
      </c>
      <c r="BF87" s="54" t="e">
        <f t="shared" si="65"/>
        <v>#REF!</v>
      </c>
      <c r="BG87" s="54" t="e">
        <f t="shared" si="65"/>
        <v>#REF!</v>
      </c>
      <c r="BH87" s="54" t="e">
        <f t="shared" si="66"/>
        <v>#REF!</v>
      </c>
      <c r="BI87" s="54" t="e">
        <f t="shared" si="66"/>
        <v>#REF!</v>
      </c>
      <c r="BJ87" s="54" t="e">
        <f t="shared" si="66"/>
        <v>#REF!</v>
      </c>
      <c r="BK87" s="54" t="e">
        <f t="shared" si="66"/>
        <v>#REF!</v>
      </c>
      <c r="BL87" s="54" t="e">
        <f t="shared" si="66"/>
        <v>#REF!</v>
      </c>
      <c r="BM87" s="54" t="e">
        <f t="shared" si="66"/>
        <v>#REF!</v>
      </c>
      <c r="BN87" s="54" t="e">
        <f t="shared" si="66"/>
        <v>#REF!</v>
      </c>
      <c r="BO87" s="54" t="e">
        <f t="shared" si="66"/>
        <v>#REF!</v>
      </c>
      <c r="BP87" s="54" t="e">
        <f t="shared" si="66"/>
        <v>#REF!</v>
      </c>
      <c r="BQ87" s="54" t="e">
        <f t="shared" si="66"/>
        <v>#REF!</v>
      </c>
      <c r="BR87" s="54" t="e">
        <f t="shared" si="67"/>
        <v>#REF!</v>
      </c>
      <c r="BS87" s="54" t="e">
        <f t="shared" si="67"/>
        <v>#REF!</v>
      </c>
      <c r="BT87" s="54" t="e">
        <f t="shared" si="67"/>
        <v>#REF!</v>
      </c>
      <c r="BU87" s="54" t="e">
        <f t="shared" si="67"/>
        <v>#REF!</v>
      </c>
      <c r="BV87" s="54" t="e">
        <f t="shared" si="67"/>
        <v>#REF!</v>
      </c>
      <c r="BW87" s="54" t="e">
        <f t="shared" si="67"/>
        <v>#REF!</v>
      </c>
      <c r="BX87" s="54" t="e">
        <f t="shared" si="67"/>
        <v>#REF!</v>
      </c>
      <c r="BY87" s="54" t="e">
        <f t="shared" si="67"/>
        <v>#REF!</v>
      </c>
      <c r="BZ87" s="54" t="e">
        <f t="shared" si="68"/>
        <v>#REF!</v>
      </c>
      <c r="CA87" s="54" t="e">
        <f t="shared" si="68"/>
        <v>#REF!</v>
      </c>
      <c r="CB87" s="54" t="e">
        <f t="shared" si="68"/>
        <v>#REF!</v>
      </c>
      <c r="CC87" s="54" t="e">
        <f t="shared" si="68"/>
        <v>#REF!</v>
      </c>
      <c r="CD87" s="54" t="e">
        <f t="shared" si="68"/>
        <v>#REF!</v>
      </c>
      <c r="CE87" s="54" t="e">
        <f t="shared" si="68"/>
        <v>#REF!</v>
      </c>
      <c r="CF87" s="54" t="e">
        <f t="shared" si="68"/>
        <v>#REF!</v>
      </c>
      <c r="CG87" s="54" t="e">
        <f t="shared" si="68"/>
        <v>#REF!</v>
      </c>
      <c r="CH87" s="54" t="e">
        <f t="shared" si="68"/>
        <v>#REF!</v>
      </c>
      <c r="CI87" s="54" t="e">
        <f t="shared" si="68"/>
        <v>#REF!</v>
      </c>
      <c r="CJ87" s="54" t="e">
        <f t="shared" si="68"/>
        <v>#REF!</v>
      </c>
    </row>
    <row r="88" spans="1:88" ht="34.5" customHeight="1">
      <c r="A88" s="82" t="s">
        <v>253</v>
      </c>
      <c r="B88" s="82" t="s">
        <v>96</v>
      </c>
      <c r="C88" s="82"/>
      <c r="D88" s="82"/>
      <c r="E88" s="129" t="e">
        <f>#REF!</f>
        <v>#REF!</v>
      </c>
      <c r="F88" s="129" t="e">
        <f>#REF!</f>
        <v>#REF!</v>
      </c>
      <c r="G88" s="82" t="s">
        <v>112</v>
      </c>
      <c r="H88" s="126" t="e">
        <f>#REF!</f>
        <v>#REF!</v>
      </c>
      <c r="I88" s="84">
        <v>0.96</v>
      </c>
      <c r="J88" s="126" t="e">
        <f>#REF!</f>
        <v>#REF!</v>
      </c>
      <c r="K88" s="126" t="e">
        <f t="shared" si="53"/>
        <v>#REF!</v>
      </c>
      <c r="L88" s="73" t="e">
        <f t="shared" si="54"/>
        <v>#REF!</v>
      </c>
      <c r="M88" s="83" t="e">
        <f>#REF!</f>
        <v>#REF!</v>
      </c>
      <c r="N88" s="84" t="e">
        <f>#REF!</f>
        <v>#REF!</v>
      </c>
      <c r="O88" s="73" t="e">
        <f t="shared" si="55"/>
        <v>#REF!</v>
      </c>
      <c r="P88" s="74" t="e">
        <f t="shared" si="61"/>
        <v>#REF!</v>
      </c>
      <c r="Q88" s="84" t="e">
        <f t="shared" si="56"/>
        <v>#REF!</v>
      </c>
      <c r="R88" s="74" t="e">
        <f t="shared" si="57"/>
        <v>#REF!</v>
      </c>
      <c r="S88" s="82"/>
      <c r="T88" s="127" t="e">
        <f>#REF!</f>
        <v>#REF!</v>
      </c>
      <c r="U88" s="85" t="e">
        <f>#REF!</f>
        <v>#REF!</v>
      </c>
      <c r="V88" s="86">
        <v>2.1000000000000001E-2</v>
      </c>
      <c r="W88" s="82"/>
      <c r="X88" s="192" t="e">
        <f t="shared" si="62"/>
        <v>#REF!</v>
      </c>
      <c r="Y88" s="87" t="e">
        <f>(NPV($C$2,Summary!$AE88:$CK88))*((1+$C$2)^0.5)</f>
        <v>#REF!</v>
      </c>
      <c r="Z88" s="75" t="e">
        <f t="shared" si="58"/>
        <v>#REF!</v>
      </c>
      <c r="AA88" s="75" t="e">
        <f t="shared" si="59"/>
        <v>#REF!</v>
      </c>
      <c r="AB88" s="75" t="e">
        <f t="shared" si="60"/>
        <v>#REF!</v>
      </c>
      <c r="AC88" s="54"/>
      <c r="AD88" s="54" t="str">
        <f t="shared" si="63"/>
        <v/>
      </c>
      <c r="AE88" s="54" t="str">
        <f t="shared" si="63"/>
        <v/>
      </c>
      <c r="AF88" s="54" t="str">
        <f t="shared" si="63"/>
        <v/>
      </c>
      <c r="AG88" s="54" t="str">
        <f t="shared" si="63"/>
        <v/>
      </c>
      <c r="AH88" s="54" t="str">
        <f t="shared" si="63"/>
        <v/>
      </c>
      <c r="AI88" s="54" t="str">
        <f t="shared" si="63"/>
        <v/>
      </c>
      <c r="AJ88" s="54" t="str">
        <f t="shared" si="63"/>
        <v/>
      </c>
      <c r="AK88" s="54" t="str">
        <f t="shared" si="63"/>
        <v/>
      </c>
      <c r="AL88" s="54" t="str">
        <f t="shared" si="63"/>
        <v/>
      </c>
      <c r="AM88" s="54" t="str">
        <f t="shared" si="63"/>
        <v/>
      </c>
      <c r="AN88" s="54" t="e">
        <f t="shared" si="64"/>
        <v>#REF!</v>
      </c>
      <c r="AO88" s="54" t="e">
        <f t="shared" si="64"/>
        <v>#REF!</v>
      </c>
      <c r="AP88" s="54" t="e">
        <f t="shared" si="64"/>
        <v>#REF!</v>
      </c>
      <c r="AQ88" s="54" t="e">
        <f t="shared" si="64"/>
        <v>#REF!</v>
      </c>
      <c r="AR88" s="54" t="e">
        <f t="shared" si="64"/>
        <v>#REF!</v>
      </c>
      <c r="AS88" s="54" t="e">
        <f t="shared" si="64"/>
        <v>#REF!</v>
      </c>
      <c r="AT88" s="54" t="e">
        <f t="shared" si="64"/>
        <v>#REF!</v>
      </c>
      <c r="AU88" s="54" t="e">
        <f t="shared" si="64"/>
        <v>#REF!</v>
      </c>
      <c r="AV88" s="54" t="e">
        <f t="shared" si="64"/>
        <v>#REF!</v>
      </c>
      <c r="AW88" s="54" t="e">
        <f t="shared" si="64"/>
        <v>#REF!</v>
      </c>
      <c r="AX88" s="54" t="e">
        <f t="shared" si="65"/>
        <v>#REF!</v>
      </c>
      <c r="AY88" s="54" t="e">
        <f t="shared" si="65"/>
        <v>#REF!</v>
      </c>
      <c r="AZ88" s="54" t="e">
        <f t="shared" si="65"/>
        <v>#REF!</v>
      </c>
      <c r="BA88" s="54" t="e">
        <f t="shared" si="65"/>
        <v>#REF!</v>
      </c>
      <c r="BB88" s="54" t="e">
        <f t="shared" si="65"/>
        <v>#REF!</v>
      </c>
      <c r="BC88" s="54" t="e">
        <f t="shared" si="65"/>
        <v>#REF!</v>
      </c>
      <c r="BD88" s="54" t="e">
        <f t="shared" si="65"/>
        <v>#REF!</v>
      </c>
      <c r="BE88" s="54" t="e">
        <f t="shared" si="65"/>
        <v>#REF!</v>
      </c>
      <c r="BF88" s="54" t="e">
        <f t="shared" si="65"/>
        <v>#REF!</v>
      </c>
      <c r="BG88" s="54" t="e">
        <f t="shared" si="65"/>
        <v>#REF!</v>
      </c>
      <c r="BH88" s="54" t="e">
        <f t="shared" si="66"/>
        <v>#REF!</v>
      </c>
      <c r="BI88" s="54" t="e">
        <f t="shared" si="66"/>
        <v>#REF!</v>
      </c>
      <c r="BJ88" s="54" t="e">
        <f t="shared" si="66"/>
        <v>#REF!</v>
      </c>
      <c r="BK88" s="54" t="e">
        <f t="shared" si="66"/>
        <v>#REF!</v>
      </c>
      <c r="BL88" s="54" t="e">
        <f t="shared" si="66"/>
        <v>#REF!</v>
      </c>
      <c r="BM88" s="54" t="e">
        <f t="shared" si="66"/>
        <v>#REF!</v>
      </c>
      <c r="BN88" s="54" t="e">
        <f t="shared" si="66"/>
        <v>#REF!</v>
      </c>
      <c r="BO88" s="54" t="e">
        <f t="shared" si="66"/>
        <v>#REF!</v>
      </c>
      <c r="BP88" s="54" t="e">
        <f t="shared" si="66"/>
        <v>#REF!</v>
      </c>
      <c r="BQ88" s="54" t="e">
        <f t="shared" si="66"/>
        <v>#REF!</v>
      </c>
      <c r="BR88" s="54" t="e">
        <f t="shared" si="67"/>
        <v>#REF!</v>
      </c>
      <c r="BS88" s="54" t="e">
        <f t="shared" si="67"/>
        <v>#REF!</v>
      </c>
      <c r="BT88" s="54" t="e">
        <f t="shared" si="67"/>
        <v>#REF!</v>
      </c>
      <c r="BU88" s="54" t="e">
        <f t="shared" si="67"/>
        <v>#REF!</v>
      </c>
      <c r="BV88" s="54" t="e">
        <f t="shared" si="67"/>
        <v>#REF!</v>
      </c>
      <c r="BW88" s="54" t="e">
        <f t="shared" si="67"/>
        <v>#REF!</v>
      </c>
      <c r="BX88" s="54" t="e">
        <f t="shared" si="67"/>
        <v>#REF!</v>
      </c>
      <c r="BY88" s="54" t="e">
        <f t="shared" si="67"/>
        <v>#REF!</v>
      </c>
      <c r="BZ88" s="54" t="e">
        <f t="shared" si="68"/>
        <v>#REF!</v>
      </c>
      <c r="CA88" s="54" t="e">
        <f t="shared" si="68"/>
        <v>#REF!</v>
      </c>
      <c r="CB88" s="54" t="e">
        <f t="shared" si="68"/>
        <v>#REF!</v>
      </c>
      <c r="CC88" s="54" t="e">
        <f t="shared" si="68"/>
        <v>#REF!</v>
      </c>
      <c r="CD88" s="54" t="e">
        <f t="shared" si="68"/>
        <v>#REF!</v>
      </c>
      <c r="CE88" s="54" t="e">
        <f t="shared" si="68"/>
        <v>#REF!</v>
      </c>
      <c r="CF88" s="54" t="e">
        <f t="shared" si="68"/>
        <v>#REF!</v>
      </c>
      <c r="CG88" s="54" t="e">
        <f t="shared" si="68"/>
        <v>#REF!</v>
      </c>
      <c r="CH88" s="54" t="e">
        <f t="shared" si="68"/>
        <v>#REF!</v>
      </c>
      <c r="CI88" s="54" t="e">
        <f t="shared" si="68"/>
        <v>#REF!</v>
      </c>
      <c r="CJ88" s="54" t="e">
        <f t="shared" si="68"/>
        <v>#REF!</v>
      </c>
    </row>
    <row r="89" spans="1:88" ht="34.5" customHeight="1">
      <c r="A89" s="82" t="s">
        <v>254</v>
      </c>
      <c r="B89" s="82" t="s">
        <v>96</v>
      </c>
      <c r="C89" s="82"/>
      <c r="D89" s="82"/>
      <c r="E89" s="129" t="e">
        <f>#REF!</f>
        <v>#REF!</v>
      </c>
      <c r="F89" s="129" t="e">
        <f>#REF!</f>
        <v>#REF!</v>
      </c>
      <c r="G89" s="82" t="s">
        <v>112</v>
      </c>
      <c r="H89" s="126" t="e">
        <f>#REF!</f>
        <v>#REF!</v>
      </c>
      <c r="I89" s="84">
        <v>0.96</v>
      </c>
      <c r="J89" s="126" t="e">
        <f>#REF!</f>
        <v>#REF!</v>
      </c>
      <c r="K89" s="126" t="e">
        <f t="shared" si="53"/>
        <v>#REF!</v>
      </c>
      <c r="L89" s="73" t="e">
        <f t="shared" si="54"/>
        <v>#REF!</v>
      </c>
      <c r="M89" s="83" t="e">
        <f>#REF!</f>
        <v>#REF!</v>
      </c>
      <c r="N89" s="84" t="e">
        <f>#REF!</f>
        <v>#REF!</v>
      </c>
      <c r="O89" s="73" t="e">
        <f t="shared" si="55"/>
        <v>#REF!</v>
      </c>
      <c r="P89" s="74" t="e">
        <f t="shared" si="61"/>
        <v>#REF!</v>
      </c>
      <c r="Q89" s="84" t="e">
        <f t="shared" si="56"/>
        <v>#REF!</v>
      </c>
      <c r="R89" s="74" t="e">
        <f t="shared" si="57"/>
        <v>#REF!</v>
      </c>
      <c r="S89" s="82"/>
      <c r="T89" s="127" t="e">
        <f>#REF!</f>
        <v>#REF!</v>
      </c>
      <c r="U89" s="85" t="e">
        <f>#REF!</f>
        <v>#REF!</v>
      </c>
      <c r="V89" s="86">
        <v>2.1000000000000001E-2</v>
      </c>
      <c r="W89" s="82"/>
      <c r="X89" s="192" t="e">
        <f t="shared" si="62"/>
        <v>#REF!</v>
      </c>
      <c r="Y89" s="87" t="e">
        <f>(NPV($C$2,Summary!$AE89:$CK89))*((1+$C$2)^0.5)</f>
        <v>#REF!</v>
      </c>
      <c r="Z89" s="75" t="e">
        <f t="shared" si="58"/>
        <v>#REF!</v>
      </c>
      <c r="AA89" s="75" t="e">
        <f t="shared" si="59"/>
        <v>#REF!</v>
      </c>
      <c r="AB89" s="75" t="e">
        <f t="shared" si="60"/>
        <v>#REF!</v>
      </c>
      <c r="AC89" s="54"/>
      <c r="AD89" s="54" t="str">
        <f t="shared" si="63"/>
        <v/>
      </c>
      <c r="AE89" s="54" t="str">
        <f t="shared" si="63"/>
        <v/>
      </c>
      <c r="AF89" s="54" t="str">
        <f t="shared" si="63"/>
        <v/>
      </c>
      <c r="AG89" s="54" t="str">
        <f t="shared" si="63"/>
        <v/>
      </c>
      <c r="AH89" s="54" t="str">
        <f t="shared" si="63"/>
        <v/>
      </c>
      <c r="AI89" s="54" t="str">
        <f t="shared" si="63"/>
        <v/>
      </c>
      <c r="AJ89" s="54" t="str">
        <f t="shared" si="63"/>
        <v/>
      </c>
      <c r="AK89" s="54" t="str">
        <f t="shared" si="63"/>
        <v/>
      </c>
      <c r="AL89" s="54" t="str">
        <f t="shared" si="63"/>
        <v/>
      </c>
      <c r="AM89" s="54" t="str">
        <f t="shared" si="63"/>
        <v/>
      </c>
      <c r="AN89" s="54" t="e">
        <f t="shared" si="64"/>
        <v>#REF!</v>
      </c>
      <c r="AO89" s="54" t="e">
        <f t="shared" si="64"/>
        <v>#REF!</v>
      </c>
      <c r="AP89" s="54" t="e">
        <f t="shared" si="64"/>
        <v>#REF!</v>
      </c>
      <c r="AQ89" s="54" t="e">
        <f t="shared" si="64"/>
        <v>#REF!</v>
      </c>
      <c r="AR89" s="54" t="e">
        <f t="shared" si="64"/>
        <v>#REF!</v>
      </c>
      <c r="AS89" s="54" t="e">
        <f t="shared" si="64"/>
        <v>#REF!</v>
      </c>
      <c r="AT89" s="54" t="e">
        <f t="shared" si="64"/>
        <v>#REF!</v>
      </c>
      <c r="AU89" s="54" t="e">
        <f t="shared" si="64"/>
        <v>#REF!</v>
      </c>
      <c r="AV89" s="54" t="e">
        <f t="shared" si="64"/>
        <v>#REF!</v>
      </c>
      <c r="AW89" s="54" t="e">
        <f t="shared" si="64"/>
        <v>#REF!</v>
      </c>
      <c r="AX89" s="54" t="e">
        <f t="shared" si="65"/>
        <v>#REF!</v>
      </c>
      <c r="AY89" s="54" t="e">
        <f t="shared" si="65"/>
        <v>#REF!</v>
      </c>
      <c r="AZ89" s="54" t="e">
        <f t="shared" si="65"/>
        <v>#REF!</v>
      </c>
      <c r="BA89" s="54" t="e">
        <f t="shared" si="65"/>
        <v>#REF!</v>
      </c>
      <c r="BB89" s="54" t="e">
        <f t="shared" si="65"/>
        <v>#REF!</v>
      </c>
      <c r="BC89" s="54" t="e">
        <f t="shared" si="65"/>
        <v>#REF!</v>
      </c>
      <c r="BD89" s="54" t="e">
        <f t="shared" si="65"/>
        <v>#REF!</v>
      </c>
      <c r="BE89" s="54" t="e">
        <f t="shared" si="65"/>
        <v>#REF!</v>
      </c>
      <c r="BF89" s="54" t="e">
        <f t="shared" si="65"/>
        <v>#REF!</v>
      </c>
      <c r="BG89" s="54" t="e">
        <f t="shared" si="65"/>
        <v>#REF!</v>
      </c>
      <c r="BH89" s="54" t="e">
        <f t="shared" si="66"/>
        <v>#REF!</v>
      </c>
      <c r="BI89" s="54" t="e">
        <f t="shared" si="66"/>
        <v>#REF!</v>
      </c>
      <c r="BJ89" s="54" t="e">
        <f t="shared" si="66"/>
        <v>#REF!</v>
      </c>
      <c r="BK89" s="54" t="e">
        <f t="shared" si="66"/>
        <v>#REF!</v>
      </c>
      <c r="BL89" s="54" t="e">
        <f t="shared" si="66"/>
        <v>#REF!</v>
      </c>
      <c r="BM89" s="54" t="e">
        <f t="shared" si="66"/>
        <v>#REF!</v>
      </c>
      <c r="BN89" s="54" t="e">
        <f t="shared" si="66"/>
        <v>#REF!</v>
      </c>
      <c r="BO89" s="54" t="e">
        <f t="shared" si="66"/>
        <v>#REF!</v>
      </c>
      <c r="BP89" s="54" t="e">
        <f t="shared" si="66"/>
        <v>#REF!</v>
      </c>
      <c r="BQ89" s="54" t="e">
        <f t="shared" si="66"/>
        <v>#REF!</v>
      </c>
      <c r="BR89" s="54" t="e">
        <f t="shared" si="67"/>
        <v>#REF!</v>
      </c>
      <c r="BS89" s="54" t="e">
        <f t="shared" si="67"/>
        <v>#REF!</v>
      </c>
      <c r="BT89" s="54" t="e">
        <f t="shared" si="67"/>
        <v>#REF!</v>
      </c>
      <c r="BU89" s="54" t="e">
        <f t="shared" si="67"/>
        <v>#REF!</v>
      </c>
      <c r="BV89" s="54" t="e">
        <f t="shared" si="67"/>
        <v>#REF!</v>
      </c>
      <c r="BW89" s="54" t="e">
        <f t="shared" si="67"/>
        <v>#REF!</v>
      </c>
      <c r="BX89" s="54" t="e">
        <f t="shared" si="67"/>
        <v>#REF!</v>
      </c>
      <c r="BY89" s="54" t="e">
        <f t="shared" si="67"/>
        <v>#REF!</v>
      </c>
      <c r="BZ89" s="54" t="e">
        <f t="shared" si="68"/>
        <v>#REF!</v>
      </c>
      <c r="CA89" s="54" t="e">
        <f t="shared" si="68"/>
        <v>#REF!</v>
      </c>
      <c r="CB89" s="54" t="e">
        <f t="shared" si="68"/>
        <v>#REF!</v>
      </c>
      <c r="CC89" s="54" t="e">
        <f t="shared" si="68"/>
        <v>#REF!</v>
      </c>
      <c r="CD89" s="54" t="e">
        <f t="shared" si="68"/>
        <v>#REF!</v>
      </c>
      <c r="CE89" s="54" t="e">
        <f t="shared" si="68"/>
        <v>#REF!</v>
      </c>
      <c r="CF89" s="54" t="e">
        <f t="shared" si="68"/>
        <v>#REF!</v>
      </c>
      <c r="CG89" s="54" t="e">
        <f t="shared" si="68"/>
        <v>#REF!</v>
      </c>
      <c r="CH89" s="54" t="e">
        <f t="shared" si="68"/>
        <v>#REF!</v>
      </c>
      <c r="CI89" s="54" t="e">
        <f t="shared" si="68"/>
        <v>#REF!</v>
      </c>
      <c r="CJ89" s="54" t="e">
        <f t="shared" si="68"/>
        <v>#REF!</v>
      </c>
    </row>
    <row r="90" spans="1:88" ht="34.5" customHeight="1">
      <c r="A90" s="82" t="s">
        <v>255</v>
      </c>
      <c r="B90" s="82" t="s">
        <v>96</v>
      </c>
      <c r="C90" s="82"/>
      <c r="D90" s="82"/>
      <c r="E90" s="129" t="e">
        <f>#REF!</f>
        <v>#REF!</v>
      </c>
      <c r="F90" s="129" t="e">
        <f>#REF!</f>
        <v>#REF!</v>
      </c>
      <c r="G90" s="82" t="s">
        <v>112</v>
      </c>
      <c r="H90" s="126" t="e">
        <f>#REF!</f>
        <v>#REF!</v>
      </c>
      <c r="I90" s="84">
        <v>0.96</v>
      </c>
      <c r="J90" s="126" t="e">
        <f>#REF!</f>
        <v>#REF!</v>
      </c>
      <c r="K90" s="126" t="e">
        <f t="shared" si="53"/>
        <v>#REF!</v>
      </c>
      <c r="L90" s="73" t="e">
        <f t="shared" si="54"/>
        <v>#REF!</v>
      </c>
      <c r="M90" s="83" t="e">
        <f>#REF!</f>
        <v>#REF!</v>
      </c>
      <c r="N90" s="84" t="e">
        <f>#REF!</f>
        <v>#REF!</v>
      </c>
      <c r="O90" s="73" t="e">
        <f t="shared" si="55"/>
        <v>#REF!</v>
      </c>
      <c r="P90" s="74" t="e">
        <f t="shared" si="61"/>
        <v>#REF!</v>
      </c>
      <c r="Q90" s="84" t="e">
        <f t="shared" si="56"/>
        <v>#REF!</v>
      </c>
      <c r="R90" s="74" t="e">
        <f t="shared" si="57"/>
        <v>#REF!</v>
      </c>
      <c r="S90" s="82"/>
      <c r="T90" s="127" t="e">
        <f>#REF!</f>
        <v>#REF!</v>
      </c>
      <c r="U90" s="85" t="e">
        <f>#REF!</f>
        <v>#REF!</v>
      </c>
      <c r="V90" s="86">
        <v>2.1000000000000001E-2</v>
      </c>
      <c r="W90" s="82"/>
      <c r="X90" s="192" t="e">
        <f t="shared" si="62"/>
        <v>#REF!</v>
      </c>
      <c r="Y90" s="87" t="e">
        <f>(NPV($C$2,Summary!$AE90:$CK90))*((1+$C$2)^0.5)</f>
        <v>#REF!</v>
      </c>
      <c r="Z90" s="75" t="e">
        <f t="shared" si="58"/>
        <v>#REF!</v>
      </c>
      <c r="AA90" s="75" t="e">
        <f t="shared" si="59"/>
        <v>#REF!</v>
      </c>
      <c r="AB90" s="75" t="e">
        <f t="shared" si="60"/>
        <v>#REF!</v>
      </c>
      <c r="AC90" s="54"/>
      <c r="AD90" s="54" t="str">
        <f t="shared" si="63"/>
        <v/>
      </c>
      <c r="AE90" s="54" t="str">
        <f t="shared" si="63"/>
        <v/>
      </c>
      <c r="AF90" s="54" t="str">
        <f t="shared" si="63"/>
        <v/>
      </c>
      <c r="AG90" s="54" t="str">
        <f t="shared" si="63"/>
        <v/>
      </c>
      <c r="AH90" s="54" t="str">
        <f t="shared" si="63"/>
        <v/>
      </c>
      <c r="AI90" s="54" t="str">
        <f t="shared" si="63"/>
        <v/>
      </c>
      <c r="AJ90" s="54" t="str">
        <f t="shared" si="63"/>
        <v/>
      </c>
      <c r="AK90" s="54" t="str">
        <f t="shared" si="63"/>
        <v/>
      </c>
      <c r="AL90" s="54" t="str">
        <f t="shared" si="63"/>
        <v/>
      </c>
      <c r="AM90" s="54" t="str">
        <f t="shared" si="63"/>
        <v/>
      </c>
      <c r="AN90" s="54" t="e">
        <f t="shared" si="64"/>
        <v>#REF!</v>
      </c>
      <c r="AO90" s="54" t="e">
        <f t="shared" si="64"/>
        <v>#REF!</v>
      </c>
      <c r="AP90" s="54" t="e">
        <f t="shared" si="64"/>
        <v>#REF!</v>
      </c>
      <c r="AQ90" s="54" t="e">
        <f t="shared" si="64"/>
        <v>#REF!</v>
      </c>
      <c r="AR90" s="54" t="e">
        <f t="shared" si="64"/>
        <v>#REF!</v>
      </c>
      <c r="AS90" s="54" t="e">
        <f t="shared" si="64"/>
        <v>#REF!</v>
      </c>
      <c r="AT90" s="54" t="e">
        <f t="shared" si="64"/>
        <v>#REF!</v>
      </c>
      <c r="AU90" s="54" t="e">
        <f t="shared" si="64"/>
        <v>#REF!</v>
      </c>
      <c r="AV90" s="54" t="e">
        <f t="shared" si="64"/>
        <v>#REF!</v>
      </c>
      <c r="AW90" s="54" t="e">
        <f t="shared" si="64"/>
        <v>#REF!</v>
      </c>
      <c r="AX90" s="54" t="e">
        <f t="shared" si="65"/>
        <v>#REF!</v>
      </c>
      <c r="AY90" s="54" t="e">
        <f t="shared" si="65"/>
        <v>#REF!</v>
      </c>
      <c r="AZ90" s="54" t="e">
        <f t="shared" si="65"/>
        <v>#REF!</v>
      </c>
      <c r="BA90" s="54" t="e">
        <f t="shared" si="65"/>
        <v>#REF!</v>
      </c>
      <c r="BB90" s="54" t="e">
        <f t="shared" si="65"/>
        <v>#REF!</v>
      </c>
      <c r="BC90" s="54" t="e">
        <f t="shared" si="65"/>
        <v>#REF!</v>
      </c>
      <c r="BD90" s="54" t="e">
        <f t="shared" si="65"/>
        <v>#REF!</v>
      </c>
      <c r="BE90" s="54" t="e">
        <f t="shared" si="65"/>
        <v>#REF!</v>
      </c>
      <c r="BF90" s="54" t="e">
        <f t="shared" si="65"/>
        <v>#REF!</v>
      </c>
      <c r="BG90" s="54" t="e">
        <f t="shared" si="65"/>
        <v>#REF!</v>
      </c>
      <c r="BH90" s="54" t="e">
        <f t="shared" si="66"/>
        <v>#REF!</v>
      </c>
      <c r="BI90" s="54" t="e">
        <f t="shared" si="66"/>
        <v>#REF!</v>
      </c>
      <c r="BJ90" s="54" t="e">
        <f t="shared" si="66"/>
        <v>#REF!</v>
      </c>
      <c r="BK90" s="54" t="e">
        <f t="shared" si="66"/>
        <v>#REF!</v>
      </c>
      <c r="BL90" s="54" t="e">
        <f t="shared" si="66"/>
        <v>#REF!</v>
      </c>
      <c r="BM90" s="54" t="e">
        <f t="shared" si="66"/>
        <v>#REF!</v>
      </c>
      <c r="BN90" s="54" t="e">
        <f t="shared" si="66"/>
        <v>#REF!</v>
      </c>
      <c r="BO90" s="54" t="e">
        <f t="shared" si="66"/>
        <v>#REF!</v>
      </c>
      <c r="BP90" s="54" t="e">
        <f t="shared" si="66"/>
        <v>#REF!</v>
      </c>
      <c r="BQ90" s="54" t="e">
        <f t="shared" si="66"/>
        <v>#REF!</v>
      </c>
      <c r="BR90" s="54" t="e">
        <f t="shared" si="67"/>
        <v>#REF!</v>
      </c>
      <c r="BS90" s="54" t="e">
        <f t="shared" si="67"/>
        <v>#REF!</v>
      </c>
      <c r="BT90" s="54" t="e">
        <f t="shared" si="67"/>
        <v>#REF!</v>
      </c>
      <c r="BU90" s="54" t="e">
        <f t="shared" si="67"/>
        <v>#REF!</v>
      </c>
      <c r="BV90" s="54" t="e">
        <f t="shared" si="67"/>
        <v>#REF!</v>
      </c>
      <c r="BW90" s="54" t="e">
        <f t="shared" si="67"/>
        <v>#REF!</v>
      </c>
      <c r="BX90" s="54" t="e">
        <f t="shared" si="67"/>
        <v>#REF!</v>
      </c>
      <c r="BY90" s="54" t="e">
        <f t="shared" si="67"/>
        <v>#REF!</v>
      </c>
      <c r="BZ90" s="54" t="e">
        <f t="shared" si="68"/>
        <v>#REF!</v>
      </c>
      <c r="CA90" s="54" t="e">
        <f t="shared" si="68"/>
        <v>#REF!</v>
      </c>
      <c r="CB90" s="54" t="e">
        <f t="shared" si="68"/>
        <v>#REF!</v>
      </c>
      <c r="CC90" s="54" t="e">
        <f t="shared" si="68"/>
        <v>#REF!</v>
      </c>
      <c r="CD90" s="54" t="e">
        <f t="shared" si="68"/>
        <v>#REF!</v>
      </c>
      <c r="CE90" s="54" t="e">
        <f t="shared" si="68"/>
        <v>#REF!</v>
      </c>
      <c r="CF90" s="54" t="e">
        <f t="shared" si="68"/>
        <v>#REF!</v>
      </c>
      <c r="CG90" s="54" t="e">
        <f t="shared" si="68"/>
        <v>#REF!</v>
      </c>
      <c r="CH90" s="54" t="e">
        <f t="shared" si="68"/>
        <v>#REF!</v>
      </c>
      <c r="CI90" s="54" t="e">
        <f t="shared" si="68"/>
        <v>#REF!</v>
      </c>
      <c r="CJ90" s="54" t="e">
        <f t="shared" si="68"/>
        <v>#REF!</v>
      </c>
    </row>
    <row r="91" spans="1:88" ht="34.5" customHeight="1">
      <c r="A91" s="82" t="s">
        <v>256</v>
      </c>
      <c r="B91" s="82" t="s">
        <v>96</v>
      </c>
      <c r="C91" s="82"/>
      <c r="D91" s="82"/>
      <c r="E91" s="129" t="e">
        <f>#REF!</f>
        <v>#REF!</v>
      </c>
      <c r="F91" s="129" t="e">
        <f>#REF!</f>
        <v>#REF!</v>
      </c>
      <c r="G91" s="82" t="s">
        <v>112</v>
      </c>
      <c r="H91" s="126" t="e">
        <f>#REF!</f>
        <v>#REF!</v>
      </c>
      <c r="I91" s="84">
        <v>0.96</v>
      </c>
      <c r="J91" s="126" t="e">
        <f>#REF!</f>
        <v>#REF!</v>
      </c>
      <c r="K91" s="126" t="e">
        <f t="shared" si="53"/>
        <v>#REF!</v>
      </c>
      <c r="L91" s="73" t="e">
        <f t="shared" si="54"/>
        <v>#REF!</v>
      </c>
      <c r="M91" s="83" t="e">
        <f>#REF!</f>
        <v>#REF!</v>
      </c>
      <c r="N91" s="84" t="e">
        <f>#REF!</f>
        <v>#REF!</v>
      </c>
      <c r="O91" s="73" t="e">
        <f t="shared" si="55"/>
        <v>#REF!</v>
      </c>
      <c r="P91" s="74" t="e">
        <f t="shared" si="61"/>
        <v>#REF!</v>
      </c>
      <c r="Q91" s="84" t="e">
        <f t="shared" si="56"/>
        <v>#REF!</v>
      </c>
      <c r="R91" s="74" t="e">
        <f t="shared" si="57"/>
        <v>#REF!</v>
      </c>
      <c r="S91" s="82"/>
      <c r="T91" s="127" t="e">
        <f>#REF!</f>
        <v>#REF!</v>
      </c>
      <c r="U91" s="85" t="e">
        <f>#REF!</f>
        <v>#REF!</v>
      </c>
      <c r="V91" s="86">
        <v>2.1000000000000001E-2</v>
      </c>
      <c r="W91" s="82"/>
      <c r="X91" s="192" t="e">
        <f t="shared" si="62"/>
        <v>#REF!</v>
      </c>
      <c r="Y91" s="87" t="e">
        <f>(NPV($C$2,Summary!$AE91:$CK91))*((1+$C$2)^0.5)</f>
        <v>#REF!</v>
      </c>
      <c r="Z91" s="75" t="e">
        <f t="shared" si="58"/>
        <v>#REF!</v>
      </c>
      <c r="AA91" s="75" t="e">
        <f t="shared" si="59"/>
        <v>#REF!</v>
      </c>
      <c r="AB91" s="75" t="e">
        <f t="shared" si="60"/>
        <v>#REF!</v>
      </c>
      <c r="AC91" s="54"/>
      <c r="AD91" s="54" t="str">
        <f t="shared" si="63"/>
        <v/>
      </c>
      <c r="AE91" s="54" t="str">
        <f t="shared" si="63"/>
        <v/>
      </c>
      <c r="AF91" s="54" t="str">
        <f t="shared" si="63"/>
        <v/>
      </c>
      <c r="AG91" s="54" t="str">
        <f t="shared" si="63"/>
        <v/>
      </c>
      <c r="AH91" s="54" t="str">
        <f t="shared" si="63"/>
        <v/>
      </c>
      <c r="AI91" s="54" t="str">
        <f t="shared" si="63"/>
        <v/>
      </c>
      <c r="AJ91" s="54" t="str">
        <f t="shared" si="63"/>
        <v/>
      </c>
      <c r="AK91" s="54" t="str">
        <f t="shared" si="63"/>
        <v/>
      </c>
      <c r="AL91" s="54" t="str">
        <f t="shared" si="63"/>
        <v/>
      </c>
      <c r="AM91" s="54" t="str">
        <f t="shared" si="63"/>
        <v/>
      </c>
      <c r="AN91" s="54" t="e">
        <f t="shared" si="64"/>
        <v>#REF!</v>
      </c>
      <c r="AO91" s="54" t="e">
        <f t="shared" si="64"/>
        <v>#REF!</v>
      </c>
      <c r="AP91" s="54" t="e">
        <f t="shared" si="64"/>
        <v>#REF!</v>
      </c>
      <c r="AQ91" s="54" t="e">
        <f t="shared" si="64"/>
        <v>#REF!</v>
      </c>
      <c r="AR91" s="54" t="e">
        <f t="shared" si="64"/>
        <v>#REF!</v>
      </c>
      <c r="AS91" s="54" t="e">
        <f t="shared" si="64"/>
        <v>#REF!</v>
      </c>
      <c r="AT91" s="54" t="e">
        <f t="shared" si="64"/>
        <v>#REF!</v>
      </c>
      <c r="AU91" s="54" t="e">
        <f t="shared" si="64"/>
        <v>#REF!</v>
      </c>
      <c r="AV91" s="54" t="e">
        <f t="shared" si="64"/>
        <v>#REF!</v>
      </c>
      <c r="AW91" s="54" t="e">
        <f t="shared" si="64"/>
        <v>#REF!</v>
      </c>
      <c r="AX91" s="54" t="e">
        <f t="shared" si="65"/>
        <v>#REF!</v>
      </c>
      <c r="AY91" s="54" t="e">
        <f t="shared" si="65"/>
        <v>#REF!</v>
      </c>
      <c r="AZ91" s="54" t="e">
        <f t="shared" si="65"/>
        <v>#REF!</v>
      </c>
      <c r="BA91" s="54" t="e">
        <f t="shared" si="65"/>
        <v>#REF!</v>
      </c>
      <c r="BB91" s="54" t="e">
        <f t="shared" si="65"/>
        <v>#REF!</v>
      </c>
      <c r="BC91" s="54" t="e">
        <f t="shared" si="65"/>
        <v>#REF!</v>
      </c>
      <c r="BD91" s="54" t="e">
        <f t="shared" si="65"/>
        <v>#REF!</v>
      </c>
      <c r="BE91" s="54" t="e">
        <f t="shared" si="65"/>
        <v>#REF!</v>
      </c>
      <c r="BF91" s="54" t="e">
        <f t="shared" si="65"/>
        <v>#REF!</v>
      </c>
      <c r="BG91" s="54" t="e">
        <f t="shared" si="65"/>
        <v>#REF!</v>
      </c>
      <c r="BH91" s="54" t="e">
        <f t="shared" si="66"/>
        <v>#REF!</v>
      </c>
      <c r="BI91" s="54" t="e">
        <f t="shared" si="66"/>
        <v>#REF!</v>
      </c>
      <c r="BJ91" s="54" t="e">
        <f t="shared" si="66"/>
        <v>#REF!</v>
      </c>
      <c r="BK91" s="54" t="e">
        <f t="shared" si="66"/>
        <v>#REF!</v>
      </c>
      <c r="BL91" s="54" t="e">
        <f t="shared" si="66"/>
        <v>#REF!</v>
      </c>
      <c r="BM91" s="54" t="e">
        <f t="shared" si="66"/>
        <v>#REF!</v>
      </c>
      <c r="BN91" s="54" t="e">
        <f t="shared" si="66"/>
        <v>#REF!</v>
      </c>
      <c r="BO91" s="54" t="e">
        <f t="shared" si="66"/>
        <v>#REF!</v>
      </c>
      <c r="BP91" s="54" t="e">
        <f t="shared" si="66"/>
        <v>#REF!</v>
      </c>
      <c r="BQ91" s="54" t="e">
        <f t="shared" si="66"/>
        <v>#REF!</v>
      </c>
      <c r="BR91" s="54" t="e">
        <f t="shared" si="67"/>
        <v>#REF!</v>
      </c>
      <c r="BS91" s="54" t="e">
        <f t="shared" si="67"/>
        <v>#REF!</v>
      </c>
      <c r="BT91" s="54" t="e">
        <f t="shared" si="67"/>
        <v>#REF!</v>
      </c>
      <c r="BU91" s="54" t="e">
        <f t="shared" si="67"/>
        <v>#REF!</v>
      </c>
      <c r="BV91" s="54" t="e">
        <f t="shared" si="67"/>
        <v>#REF!</v>
      </c>
      <c r="BW91" s="54" t="e">
        <f t="shared" si="67"/>
        <v>#REF!</v>
      </c>
      <c r="BX91" s="54" t="e">
        <f t="shared" si="67"/>
        <v>#REF!</v>
      </c>
      <c r="BY91" s="54" t="e">
        <f t="shared" si="67"/>
        <v>#REF!</v>
      </c>
      <c r="BZ91" s="54" t="e">
        <f t="shared" si="68"/>
        <v>#REF!</v>
      </c>
      <c r="CA91" s="54" t="e">
        <f t="shared" si="68"/>
        <v>#REF!</v>
      </c>
      <c r="CB91" s="54" t="e">
        <f t="shared" si="68"/>
        <v>#REF!</v>
      </c>
      <c r="CC91" s="54" t="e">
        <f t="shared" si="68"/>
        <v>#REF!</v>
      </c>
      <c r="CD91" s="54" t="e">
        <f t="shared" si="68"/>
        <v>#REF!</v>
      </c>
      <c r="CE91" s="54" t="e">
        <f t="shared" si="68"/>
        <v>#REF!</v>
      </c>
      <c r="CF91" s="54" t="e">
        <f t="shared" si="68"/>
        <v>#REF!</v>
      </c>
      <c r="CG91" s="54" t="e">
        <f t="shared" si="68"/>
        <v>#REF!</v>
      </c>
      <c r="CH91" s="54" t="e">
        <f t="shared" si="68"/>
        <v>#REF!</v>
      </c>
      <c r="CI91" s="54" t="e">
        <f t="shared" si="68"/>
        <v>#REF!</v>
      </c>
      <c r="CJ91" s="54" t="e">
        <f t="shared" si="68"/>
        <v>#REF!</v>
      </c>
    </row>
    <row r="92" spans="1:88" ht="34.5" customHeight="1">
      <c r="A92" s="82" t="s">
        <v>257</v>
      </c>
      <c r="B92" s="82" t="s">
        <v>96</v>
      </c>
      <c r="C92" s="82"/>
      <c r="D92" s="82"/>
      <c r="E92" s="129" t="e">
        <f>#REF!</f>
        <v>#REF!</v>
      </c>
      <c r="F92" s="129" t="e">
        <f>#REF!</f>
        <v>#REF!</v>
      </c>
      <c r="G92" s="82" t="s">
        <v>112</v>
      </c>
      <c r="H92" s="126" t="e">
        <f>#REF!</f>
        <v>#REF!</v>
      </c>
      <c r="I92" s="84">
        <v>0.96</v>
      </c>
      <c r="J92" s="126" t="e">
        <f>#REF!</f>
        <v>#REF!</v>
      </c>
      <c r="K92" s="126" t="e">
        <f t="shared" si="53"/>
        <v>#REF!</v>
      </c>
      <c r="L92" s="73" t="e">
        <f t="shared" si="54"/>
        <v>#REF!</v>
      </c>
      <c r="M92" s="83" t="e">
        <f>#REF!</f>
        <v>#REF!</v>
      </c>
      <c r="N92" s="84" t="e">
        <f>#REF!</f>
        <v>#REF!</v>
      </c>
      <c r="O92" s="73" t="e">
        <f t="shared" si="55"/>
        <v>#REF!</v>
      </c>
      <c r="P92" s="74" t="e">
        <f t="shared" si="61"/>
        <v>#REF!</v>
      </c>
      <c r="Q92" s="84" t="e">
        <f t="shared" si="56"/>
        <v>#REF!</v>
      </c>
      <c r="R92" s="74" t="e">
        <f t="shared" si="57"/>
        <v>#REF!</v>
      </c>
      <c r="S92" s="82"/>
      <c r="T92" s="127" t="e">
        <f>#REF!</f>
        <v>#REF!</v>
      </c>
      <c r="U92" s="85" t="e">
        <f>#REF!</f>
        <v>#REF!</v>
      </c>
      <c r="V92" s="86">
        <v>2.1000000000000001E-2</v>
      </c>
      <c r="W92" s="82"/>
      <c r="X92" s="192" t="e">
        <f t="shared" si="62"/>
        <v>#REF!</v>
      </c>
      <c r="Y92" s="87" t="e">
        <f>(NPV($C$2,Summary!$AE92:$CK92))*((1+$C$2)^0.5)</f>
        <v>#REF!</v>
      </c>
      <c r="Z92" s="75" t="e">
        <f t="shared" si="58"/>
        <v>#REF!</v>
      </c>
      <c r="AA92" s="75" t="e">
        <f t="shared" si="59"/>
        <v>#REF!</v>
      </c>
      <c r="AB92" s="75" t="e">
        <f t="shared" si="60"/>
        <v>#REF!</v>
      </c>
      <c r="AC92" s="54"/>
      <c r="AD92" s="54" t="str">
        <f t="shared" si="63"/>
        <v/>
      </c>
      <c r="AE92" s="54" t="str">
        <f t="shared" si="63"/>
        <v/>
      </c>
      <c r="AF92" s="54" t="str">
        <f t="shared" si="63"/>
        <v/>
      </c>
      <c r="AG92" s="54" t="str">
        <f t="shared" si="63"/>
        <v/>
      </c>
      <c r="AH92" s="54" t="str">
        <f t="shared" si="63"/>
        <v/>
      </c>
      <c r="AI92" s="54" t="str">
        <f t="shared" si="63"/>
        <v/>
      </c>
      <c r="AJ92" s="54" t="str">
        <f t="shared" si="63"/>
        <v/>
      </c>
      <c r="AK92" s="54" t="str">
        <f t="shared" si="63"/>
        <v/>
      </c>
      <c r="AL92" s="54" t="str">
        <f t="shared" si="63"/>
        <v/>
      </c>
      <c r="AM92" s="54" t="str">
        <f t="shared" si="63"/>
        <v/>
      </c>
      <c r="AN92" s="54" t="e">
        <f t="shared" si="64"/>
        <v>#REF!</v>
      </c>
      <c r="AO92" s="54" t="e">
        <f t="shared" si="64"/>
        <v>#REF!</v>
      </c>
      <c r="AP92" s="54" t="e">
        <f t="shared" si="64"/>
        <v>#REF!</v>
      </c>
      <c r="AQ92" s="54" t="e">
        <f t="shared" si="64"/>
        <v>#REF!</v>
      </c>
      <c r="AR92" s="54" t="e">
        <f t="shared" si="64"/>
        <v>#REF!</v>
      </c>
      <c r="AS92" s="54" t="e">
        <f t="shared" si="64"/>
        <v>#REF!</v>
      </c>
      <c r="AT92" s="54" t="e">
        <f t="shared" si="64"/>
        <v>#REF!</v>
      </c>
      <c r="AU92" s="54" t="e">
        <f t="shared" si="64"/>
        <v>#REF!</v>
      </c>
      <c r="AV92" s="54" t="e">
        <f t="shared" si="64"/>
        <v>#REF!</v>
      </c>
      <c r="AW92" s="54" t="e">
        <f t="shared" si="64"/>
        <v>#REF!</v>
      </c>
      <c r="AX92" s="54" t="e">
        <f t="shared" si="65"/>
        <v>#REF!</v>
      </c>
      <c r="AY92" s="54" t="e">
        <f t="shared" si="65"/>
        <v>#REF!</v>
      </c>
      <c r="AZ92" s="54" t="e">
        <f t="shared" si="65"/>
        <v>#REF!</v>
      </c>
      <c r="BA92" s="54" t="e">
        <f t="shared" si="65"/>
        <v>#REF!</v>
      </c>
      <c r="BB92" s="54" t="e">
        <f t="shared" si="65"/>
        <v>#REF!</v>
      </c>
      <c r="BC92" s="54" t="e">
        <f t="shared" si="65"/>
        <v>#REF!</v>
      </c>
      <c r="BD92" s="54" t="e">
        <f t="shared" si="65"/>
        <v>#REF!</v>
      </c>
      <c r="BE92" s="54" t="e">
        <f t="shared" si="65"/>
        <v>#REF!</v>
      </c>
      <c r="BF92" s="54" t="e">
        <f t="shared" si="65"/>
        <v>#REF!</v>
      </c>
      <c r="BG92" s="54" t="e">
        <f t="shared" si="65"/>
        <v>#REF!</v>
      </c>
      <c r="BH92" s="54" t="e">
        <f t="shared" si="66"/>
        <v>#REF!</v>
      </c>
      <c r="BI92" s="54" t="e">
        <f t="shared" si="66"/>
        <v>#REF!</v>
      </c>
      <c r="BJ92" s="54" t="e">
        <f t="shared" si="66"/>
        <v>#REF!</v>
      </c>
      <c r="BK92" s="54" t="e">
        <f t="shared" si="66"/>
        <v>#REF!</v>
      </c>
      <c r="BL92" s="54" t="e">
        <f t="shared" si="66"/>
        <v>#REF!</v>
      </c>
      <c r="BM92" s="54" t="e">
        <f t="shared" si="66"/>
        <v>#REF!</v>
      </c>
      <c r="BN92" s="54" t="e">
        <f t="shared" si="66"/>
        <v>#REF!</v>
      </c>
      <c r="BO92" s="54" t="e">
        <f t="shared" si="66"/>
        <v>#REF!</v>
      </c>
      <c r="BP92" s="54" t="e">
        <f t="shared" si="66"/>
        <v>#REF!</v>
      </c>
      <c r="BQ92" s="54" t="e">
        <f t="shared" si="66"/>
        <v>#REF!</v>
      </c>
      <c r="BR92" s="54" t="e">
        <f t="shared" si="67"/>
        <v>#REF!</v>
      </c>
      <c r="BS92" s="54" t="e">
        <f t="shared" si="67"/>
        <v>#REF!</v>
      </c>
      <c r="BT92" s="54" t="e">
        <f t="shared" si="67"/>
        <v>#REF!</v>
      </c>
      <c r="BU92" s="54" t="e">
        <f t="shared" si="67"/>
        <v>#REF!</v>
      </c>
      <c r="BV92" s="54" t="e">
        <f t="shared" si="67"/>
        <v>#REF!</v>
      </c>
      <c r="BW92" s="54" t="e">
        <f t="shared" si="67"/>
        <v>#REF!</v>
      </c>
      <c r="BX92" s="54" t="e">
        <f t="shared" si="67"/>
        <v>#REF!</v>
      </c>
      <c r="BY92" s="54" t="e">
        <f t="shared" si="67"/>
        <v>#REF!</v>
      </c>
      <c r="BZ92" s="54" t="e">
        <f t="shared" si="68"/>
        <v>#REF!</v>
      </c>
      <c r="CA92" s="54" t="e">
        <f t="shared" si="68"/>
        <v>#REF!</v>
      </c>
      <c r="CB92" s="54" t="e">
        <f t="shared" si="68"/>
        <v>#REF!</v>
      </c>
      <c r="CC92" s="54" t="e">
        <f t="shared" si="68"/>
        <v>#REF!</v>
      </c>
      <c r="CD92" s="54" t="e">
        <f t="shared" si="68"/>
        <v>#REF!</v>
      </c>
      <c r="CE92" s="54" t="e">
        <f t="shared" si="68"/>
        <v>#REF!</v>
      </c>
      <c r="CF92" s="54" t="e">
        <f t="shared" si="68"/>
        <v>#REF!</v>
      </c>
      <c r="CG92" s="54" t="e">
        <f t="shared" si="68"/>
        <v>#REF!</v>
      </c>
      <c r="CH92" s="54" t="e">
        <f t="shared" si="68"/>
        <v>#REF!</v>
      </c>
      <c r="CI92" s="54" t="e">
        <f t="shared" si="68"/>
        <v>#REF!</v>
      </c>
      <c r="CJ92" s="54" t="e">
        <f t="shared" si="68"/>
        <v>#REF!</v>
      </c>
    </row>
    <row r="93" spans="1:88" ht="34.5" customHeight="1">
      <c r="A93" s="82" t="s">
        <v>258</v>
      </c>
      <c r="B93" s="82" t="s">
        <v>96</v>
      </c>
      <c r="C93" s="82"/>
      <c r="D93" s="82"/>
      <c r="E93" s="129" t="e">
        <f>#REF!</f>
        <v>#REF!</v>
      </c>
      <c r="F93" s="129" t="e">
        <f>#REF!</f>
        <v>#REF!</v>
      </c>
      <c r="G93" s="82" t="s">
        <v>112</v>
      </c>
      <c r="H93" s="126" t="e">
        <f>#REF!</f>
        <v>#REF!</v>
      </c>
      <c r="I93" s="84">
        <v>0.96</v>
      </c>
      <c r="J93" s="126" t="e">
        <f>#REF!</f>
        <v>#REF!</v>
      </c>
      <c r="K93" s="126" t="e">
        <f t="shared" si="53"/>
        <v>#REF!</v>
      </c>
      <c r="L93" s="73" t="e">
        <f t="shared" si="54"/>
        <v>#REF!</v>
      </c>
      <c r="M93" s="83" t="e">
        <f>#REF!</f>
        <v>#REF!</v>
      </c>
      <c r="N93" s="84" t="e">
        <f>#REF!</f>
        <v>#REF!</v>
      </c>
      <c r="O93" s="73" t="e">
        <f t="shared" si="55"/>
        <v>#REF!</v>
      </c>
      <c r="P93" s="74" t="e">
        <f t="shared" si="61"/>
        <v>#REF!</v>
      </c>
      <c r="Q93" s="84" t="e">
        <f t="shared" si="56"/>
        <v>#REF!</v>
      </c>
      <c r="R93" s="74" t="e">
        <f t="shared" si="57"/>
        <v>#REF!</v>
      </c>
      <c r="S93" s="82"/>
      <c r="T93" s="127" t="e">
        <f>#REF!</f>
        <v>#REF!</v>
      </c>
      <c r="U93" s="85" t="e">
        <f>#REF!</f>
        <v>#REF!</v>
      </c>
      <c r="V93" s="86">
        <v>2.1000000000000001E-2</v>
      </c>
      <c r="W93" s="82"/>
      <c r="X93" s="192" t="e">
        <f t="shared" si="62"/>
        <v>#REF!</v>
      </c>
      <c r="Y93" s="87" t="e">
        <f>(NPV($C$2,Summary!$AE93:$CK93))*((1+$C$2)^0.5)</f>
        <v>#REF!</v>
      </c>
      <c r="Z93" s="75" t="e">
        <f t="shared" si="58"/>
        <v>#REF!</v>
      </c>
      <c r="AA93" s="75" t="e">
        <f t="shared" si="59"/>
        <v>#REF!</v>
      </c>
      <c r="AB93" s="75" t="e">
        <f t="shared" si="60"/>
        <v>#REF!</v>
      </c>
      <c r="AC93" s="54"/>
      <c r="AD93" s="54" t="str">
        <f t="shared" ref="AD93:AR93" si="69">IF(AD$11=0,"",IF(AD$11&lt;=$H93,(IF($Q93=0,$P93,$Q93))*HLOOKUP($B93,CommercialAC,AD$7+1,FALSE),0))</f>
        <v/>
      </c>
      <c r="AE93" s="54" t="str">
        <f t="shared" si="69"/>
        <v/>
      </c>
      <c r="AF93" s="54" t="str">
        <f t="shared" si="69"/>
        <v/>
      </c>
      <c r="AG93" s="54" t="str">
        <f t="shared" si="69"/>
        <v/>
      </c>
      <c r="AH93" s="54" t="str">
        <f t="shared" si="69"/>
        <v/>
      </c>
      <c r="AI93" s="54" t="str">
        <f t="shared" si="69"/>
        <v/>
      </c>
      <c r="AJ93" s="54" t="str">
        <f t="shared" si="69"/>
        <v/>
      </c>
      <c r="AK93" s="54" t="str">
        <f t="shared" si="69"/>
        <v/>
      </c>
      <c r="AL93" s="54" t="str">
        <f t="shared" si="69"/>
        <v/>
      </c>
      <c r="AM93" s="54" t="str">
        <f t="shared" si="69"/>
        <v/>
      </c>
      <c r="AN93" s="54" t="e">
        <f t="shared" si="69"/>
        <v>#REF!</v>
      </c>
      <c r="AO93" s="54" t="e">
        <f t="shared" si="69"/>
        <v>#REF!</v>
      </c>
      <c r="AP93" s="54" t="e">
        <f t="shared" si="69"/>
        <v>#REF!</v>
      </c>
      <c r="AQ93" s="54" t="e">
        <f t="shared" si="69"/>
        <v>#REF!</v>
      </c>
      <c r="AR93" s="54" t="e">
        <f t="shared" si="69"/>
        <v>#REF!</v>
      </c>
      <c r="AS93" s="54" t="e">
        <f t="shared" ref="AN93:BC109" si="70">IF(AS$11=0,"",IF(AS$11&lt;=$H93,(IF($Q93=0,$P93,$Q93))*HLOOKUP($B93,CommercialAC,AS$7+1,FALSE),0))</f>
        <v>#REF!</v>
      </c>
      <c r="AT93" s="54" t="e">
        <f t="shared" si="70"/>
        <v>#REF!</v>
      </c>
      <c r="AU93" s="54" t="e">
        <f t="shared" si="70"/>
        <v>#REF!</v>
      </c>
      <c r="AV93" s="54" t="e">
        <f t="shared" si="70"/>
        <v>#REF!</v>
      </c>
      <c r="AW93" s="54" t="e">
        <f t="shared" si="70"/>
        <v>#REF!</v>
      </c>
      <c r="AX93" s="54" t="e">
        <f t="shared" ref="AX93:BX93" si="71">IF(AX$11=0,"",IF(AX$11&lt;=$H93,(IF($Q93=0,$P93,$Q93))*HLOOKUP($B93,CommercialAC,AX$7+1,FALSE),0))</f>
        <v>#REF!</v>
      </c>
      <c r="AY93" s="54" t="e">
        <f t="shared" si="71"/>
        <v>#REF!</v>
      </c>
      <c r="AZ93" s="54" t="e">
        <f t="shared" si="71"/>
        <v>#REF!</v>
      </c>
      <c r="BA93" s="54" t="e">
        <f t="shared" si="71"/>
        <v>#REF!</v>
      </c>
      <c r="BB93" s="54" t="e">
        <f t="shared" si="71"/>
        <v>#REF!</v>
      </c>
      <c r="BC93" s="54" t="e">
        <f t="shared" si="71"/>
        <v>#REF!</v>
      </c>
      <c r="BD93" s="54" t="e">
        <f t="shared" si="71"/>
        <v>#REF!</v>
      </c>
      <c r="BE93" s="54" t="e">
        <f t="shared" si="71"/>
        <v>#REF!</v>
      </c>
      <c r="BF93" s="54" t="e">
        <f t="shared" si="71"/>
        <v>#REF!</v>
      </c>
      <c r="BG93" s="54" t="e">
        <f t="shared" si="71"/>
        <v>#REF!</v>
      </c>
      <c r="BH93" s="54" t="e">
        <f t="shared" si="71"/>
        <v>#REF!</v>
      </c>
      <c r="BI93" s="54" t="e">
        <f t="shared" si="71"/>
        <v>#REF!</v>
      </c>
      <c r="BJ93" s="54" t="e">
        <f t="shared" si="71"/>
        <v>#REF!</v>
      </c>
      <c r="BK93" s="54" t="e">
        <f t="shared" si="71"/>
        <v>#REF!</v>
      </c>
      <c r="BL93" s="54" t="e">
        <f t="shared" si="71"/>
        <v>#REF!</v>
      </c>
      <c r="BM93" s="54" t="e">
        <f t="shared" si="71"/>
        <v>#REF!</v>
      </c>
      <c r="BN93" s="54" t="e">
        <f t="shared" si="71"/>
        <v>#REF!</v>
      </c>
      <c r="BO93" s="54" t="e">
        <f t="shared" si="71"/>
        <v>#REF!</v>
      </c>
      <c r="BP93" s="54" t="e">
        <f t="shared" si="71"/>
        <v>#REF!</v>
      </c>
      <c r="BQ93" s="54" t="e">
        <f t="shared" si="71"/>
        <v>#REF!</v>
      </c>
      <c r="BR93" s="54" t="e">
        <f t="shared" si="71"/>
        <v>#REF!</v>
      </c>
      <c r="BS93" s="54" t="e">
        <f t="shared" si="71"/>
        <v>#REF!</v>
      </c>
      <c r="BT93" s="54" t="e">
        <f t="shared" si="71"/>
        <v>#REF!</v>
      </c>
      <c r="BU93" s="54" t="e">
        <f t="shared" si="71"/>
        <v>#REF!</v>
      </c>
      <c r="BV93" s="54" t="e">
        <f t="shared" si="71"/>
        <v>#REF!</v>
      </c>
      <c r="BW93" s="54" t="e">
        <f t="shared" si="71"/>
        <v>#REF!</v>
      </c>
      <c r="BX93" s="54" t="e">
        <f t="shared" si="71"/>
        <v>#REF!</v>
      </c>
      <c r="BY93" s="54" t="e">
        <f t="shared" ref="BR93:CG111" si="72">IF(BY$11=0,"",IF(BY$11&lt;=$H93,(IF($Q93=0,$P93,$Q93))*HLOOKUP($B93,CommercialAC,BY$7+1,FALSE),0))</f>
        <v>#REF!</v>
      </c>
      <c r="BZ93" s="54" t="e">
        <f t="shared" si="72"/>
        <v>#REF!</v>
      </c>
      <c r="CA93" s="54" t="e">
        <f t="shared" si="72"/>
        <v>#REF!</v>
      </c>
      <c r="CB93" s="54" t="e">
        <f t="shared" si="68"/>
        <v>#REF!</v>
      </c>
      <c r="CC93" s="54" t="e">
        <f t="shared" si="68"/>
        <v>#REF!</v>
      </c>
      <c r="CD93" s="54" t="e">
        <f t="shared" si="68"/>
        <v>#REF!</v>
      </c>
      <c r="CE93" s="54" t="e">
        <f t="shared" si="68"/>
        <v>#REF!</v>
      </c>
      <c r="CF93" s="54" t="e">
        <f t="shared" si="68"/>
        <v>#REF!</v>
      </c>
      <c r="CG93" s="54" t="e">
        <f t="shared" si="68"/>
        <v>#REF!</v>
      </c>
      <c r="CH93" s="54" t="e">
        <f t="shared" si="68"/>
        <v>#REF!</v>
      </c>
      <c r="CI93" s="54" t="e">
        <f t="shared" si="68"/>
        <v>#REF!</v>
      </c>
      <c r="CJ93" s="54" t="e">
        <f t="shared" si="68"/>
        <v>#REF!</v>
      </c>
    </row>
    <row r="94" spans="1:88" ht="34.5" customHeight="1">
      <c r="A94" s="82" t="s">
        <v>259</v>
      </c>
      <c r="B94" s="82" t="s">
        <v>96</v>
      </c>
      <c r="C94" s="82"/>
      <c r="D94" s="82"/>
      <c r="E94" s="129" t="e">
        <f>#REF!</f>
        <v>#REF!</v>
      </c>
      <c r="F94" s="129" t="e">
        <f>#REF!</f>
        <v>#REF!</v>
      </c>
      <c r="G94" s="82" t="s">
        <v>112</v>
      </c>
      <c r="H94" s="126" t="e">
        <f>#REF!</f>
        <v>#REF!</v>
      </c>
      <c r="I94" s="84">
        <v>0.96</v>
      </c>
      <c r="J94" s="126" t="e">
        <f>#REF!</f>
        <v>#REF!</v>
      </c>
      <c r="K94" s="126" t="e">
        <f t="shared" si="53"/>
        <v>#REF!</v>
      </c>
      <c r="L94" s="73" t="e">
        <f t="shared" si="54"/>
        <v>#REF!</v>
      </c>
      <c r="M94" s="83" t="e">
        <f>#REF!</f>
        <v>#REF!</v>
      </c>
      <c r="N94" s="84" t="e">
        <f>#REF!</f>
        <v>#REF!</v>
      </c>
      <c r="O94" s="73" t="e">
        <f t="shared" si="55"/>
        <v>#REF!</v>
      </c>
      <c r="P94" s="74" t="e">
        <f t="shared" si="61"/>
        <v>#REF!</v>
      </c>
      <c r="Q94" s="84" t="e">
        <f t="shared" si="56"/>
        <v>#REF!</v>
      </c>
      <c r="R94" s="74" t="e">
        <f t="shared" si="57"/>
        <v>#REF!</v>
      </c>
      <c r="S94" s="82"/>
      <c r="T94" s="127" t="e">
        <f>#REF!</f>
        <v>#REF!</v>
      </c>
      <c r="U94" s="85" t="e">
        <f>#REF!</f>
        <v>#REF!</v>
      </c>
      <c r="V94" s="86">
        <v>2.1000000000000001E-2</v>
      </c>
      <c r="W94" s="82"/>
      <c r="X94" s="192" t="e">
        <f t="shared" si="62"/>
        <v>#REF!</v>
      </c>
      <c r="Y94" s="87" t="e">
        <f>(NPV($C$2,Summary!$AE94:$CK94))*((1+$C$2)^0.5)</f>
        <v>#REF!</v>
      </c>
      <c r="Z94" s="75" t="e">
        <f t="shared" si="58"/>
        <v>#REF!</v>
      </c>
      <c r="AA94" s="75" t="e">
        <f t="shared" si="59"/>
        <v>#REF!</v>
      </c>
      <c r="AB94" s="75" t="e">
        <f t="shared" si="60"/>
        <v>#REF!</v>
      </c>
      <c r="AC94" s="54"/>
      <c r="AD94" s="54" t="str">
        <f t="shared" ref="AD94:AS111" si="73">IF(AD$11=0,"",IF(AD$11&lt;=$H94,(IF($Q94=0,$P94,$Q94))*HLOOKUP($B94,CommercialAC,AD$7+1,FALSE),0))</f>
        <v/>
      </c>
      <c r="AE94" s="54" t="str">
        <f t="shared" si="73"/>
        <v/>
      </c>
      <c r="AF94" s="54" t="str">
        <f t="shared" si="73"/>
        <v/>
      </c>
      <c r="AG94" s="54" t="str">
        <f t="shared" si="73"/>
        <v/>
      </c>
      <c r="AH94" s="54" t="str">
        <f t="shared" si="73"/>
        <v/>
      </c>
      <c r="AI94" s="54" t="str">
        <f t="shared" si="73"/>
        <v/>
      </c>
      <c r="AJ94" s="54" t="str">
        <f t="shared" si="73"/>
        <v/>
      </c>
      <c r="AK94" s="54" t="str">
        <f t="shared" si="73"/>
        <v/>
      </c>
      <c r="AL94" s="54" t="str">
        <f t="shared" si="73"/>
        <v/>
      </c>
      <c r="AM94" s="54" t="str">
        <f t="shared" si="73"/>
        <v/>
      </c>
      <c r="AN94" s="54" t="e">
        <f t="shared" si="70"/>
        <v>#REF!</v>
      </c>
      <c r="AO94" s="54" t="e">
        <f t="shared" si="70"/>
        <v>#REF!</v>
      </c>
      <c r="AP94" s="54" t="e">
        <f t="shared" si="70"/>
        <v>#REF!</v>
      </c>
      <c r="AQ94" s="54" t="e">
        <f t="shared" si="70"/>
        <v>#REF!</v>
      </c>
      <c r="AR94" s="54" t="e">
        <f t="shared" si="70"/>
        <v>#REF!</v>
      </c>
      <c r="AS94" s="54" t="e">
        <f t="shared" si="70"/>
        <v>#REF!</v>
      </c>
      <c r="AT94" s="54" t="e">
        <f t="shared" si="70"/>
        <v>#REF!</v>
      </c>
      <c r="AU94" s="54" t="e">
        <f t="shared" si="70"/>
        <v>#REF!</v>
      </c>
      <c r="AV94" s="54" t="e">
        <f t="shared" si="70"/>
        <v>#REF!</v>
      </c>
      <c r="AW94" s="54" t="e">
        <f t="shared" si="70"/>
        <v>#REF!</v>
      </c>
      <c r="AX94" s="54" t="e">
        <f t="shared" ref="AX94:BP94" si="74">IF(AX$11=0,"",IF(AX$11&lt;=$H94,(IF($Q94=0,$P94,$Q94))*HLOOKUP($B94,CommercialAC,AX$7+1,FALSE),0))</f>
        <v>#REF!</v>
      </c>
      <c r="AY94" s="54" t="e">
        <f t="shared" si="74"/>
        <v>#REF!</v>
      </c>
      <c r="AZ94" s="54" t="e">
        <f t="shared" si="74"/>
        <v>#REF!</v>
      </c>
      <c r="BA94" s="54" t="e">
        <f t="shared" si="74"/>
        <v>#REF!</v>
      </c>
      <c r="BB94" s="54" t="e">
        <f t="shared" si="74"/>
        <v>#REF!</v>
      </c>
      <c r="BC94" s="54" t="e">
        <f t="shared" si="74"/>
        <v>#REF!</v>
      </c>
      <c r="BD94" s="54" t="e">
        <f t="shared" si="74"/>
        <v>#REF!</v>
      </c>
      <c r="BE94" s="54" t="e">
        <f t="shared" si="74"/>
        <v>#REF!</v>
      </c>
      <c r="BF94" s="54" t="e">
        <f t="shared" si="74"/>
        <v>#REF!</v>
      </c>
      <c r="BG94" s="54" t="e">
        <f t="shared" si="74"/>
        <v>#REF!</v>
      </c>
      <c r="BH94" s="54" t="e">
        <f t="shared" si="74"/>
        <v>#REF!</v>
      </c>
      <c r="BI94" s="54" t="e">
        <f t="shared" si="74"/>
        <v>#REF!</v>
      </c>
      <c r="BJ94" s="54" t="e">
        <f t="shared" si="74"/>
        <v>#REF!</v>
      </c>
      <c r="BK94" s="54" t="e">
        <f t="shared" si="74"/>
        <v>#REF!</v>
      </c>
      <c r="BL94" s="54" t="e">
        <f t="shared" si="74"/>
        <v>#REF!</v>
      </c>
      <c r="BM94" s="54" t="e">
        <f t="shared" si="74"/>
        <v>#REF!</v>
      </c>
      <c r="BN94" s="54" t="e">
        <f t="shared" si="74"/>
        <v>#REF!</v>
      </c>
      <c r="BO94" s="54" t="e">
        <f t="shared" si="74"/>
        <v>#REF!</v>
      </c>
      <c r="BP94" s="54" t="e">
        <f t="shared" si="74"/>
        <v>#REF!</v>
      </c>
      <c r="BQ94" s="54" t="e">
        <f t="shared" ref="BH94:BQ111" si="75">IF(BQ$11=0,"",IF(BQ$11&lt;=$H94,(IF($Q94=0,$P94,$Q94))*HLOOKUP($B94,CommercialAC,BQ$7+1,FALSE),0))</f>
        <v>#REF!</v>
      </c>
      <c r="BR94" s="54" t="e">
        <f t="shared" si="72"/>
        <v>#REF!</v>
      </c>
      <c r="BS94" s="54" t="e">
        <f t="shared" si="72"/>
        <v>#REF!</v>
      </c>
      <c r="BT94" s="54" t="e">
        <f t="shared" si="72"/>
        <v>#REF!</v>
      </c>
      <c r="BU94" s="54" t="e">
        <f t="shared" si="72"/>
        <v>#REF!</v>
      </c>
      <c r="BV94" s="54" t="e">
        <f t="shared" si="72"/>
        <v>#REF!</v>
      </c>
      <c r="BW94" s="54" t="e">
        <f t="shared" si="72"/>
        <v>#REF!</v>
      </c>
      <c r="BX94" s="54" t="e">
        <f t="shared" si="72"/>
        <v>#REF!</v>
      </c>
      <c r="BY94" s="54" t="e">
        <f t="shared" si="72"/>
        <v>#REF!</v>
      </c>
      <c r="BZ94" s="54" t="e">
        <f t="shared" si="72"/>
        <v>#REF!</v>
      </c>
      <c r="CA94" s="54" t="e">
        <f t="shared" si="72"/>
        <v>#REF!</v>
      </c>
      <c r="CB94" s="54" t="e">
        <f t="shared" si="68"/>
        <v>#REF!</v>
      </c>
      <c r="CC94" s="54" t="e">
        <f t="shared" si="68"/>
        <v>#REF!</v>
      </c>
      <c r="CD94" s="54" t="e">
        <f t="shared" si="68"/>
        <v>#REF!</v>
      </c>
      <c r="CE94" s="54" t="e">
        <f t="shared" si="68"/>
        <v>#REF!</v>
      </c>
      <c r="CF94" s="54" t="e">
        <f t="shared" si="68"/>
        <v>#REF!</v>
      </c>
      <c r="CG94" s="54" t="e">
        <f t="shared" si="68"/>
        <v>#REF!</v>
      </c>
      <c r="CH94" s="54" t="e">
        <f t="shared" si="68"/>
        <v>#REF!</v>
      </c>
      <c r="CI94" s="54" t="e">
        <f t="shared" si="68"/>
        <v>#REF!</v>
      </c>
      <c r="CJ94" s="54" t="e">
        <f t="shared" si="68"/>
        <v>#REF!</v>
      </c>
    </row>
    <row r="95" spans="1:88" ht="34.5" customHeight="1">
      <c r="A95" s="82" t="s">
        <v>260</v>
      </c>
      <c r="B95" s="82" t="s">
        <v>96</v>
      </c>
      <c r="C95" s="82"/>
      <c r="D95" s="82"/>
      <c r="E95" s="129" t="e">
        <f>#REF!</f>
        <v>#REF!</v>
      </c>
      <c r="F95" s="129" t="e">
        <f>#REF!</f>
        <v>#REF!</v>
      </c>
      <c r="G95" s="82" t="s">
        <v>112</v>
      </c>
      <c r="H95" s="126" t="e">
        <f>#REF!</f>
        <v>#REF!</v>
      </c>
      <c r="I95" s="84">
        <v>0.96</v>
      </c>
      <c r="J95" s="126" t="e">
        <f>#REF!</f>
        <v>#REF!</v>
      </c>
      <c r="K95" s="126" t="e">
        <f t="shared" si="53"/>
        <v>#REF!</v>
      </c>
      <c r="L95" s="73" t="e">
        <f t="shared" si="54"/>
        <v>#REF!</v>
      </c>
      <c r="M95" s="83" t="e">
        <f>#REF!</f>
        <v>#REF!</v>
      </c>
      <c r="N95" s="84" t="e">
        <f>#REF!</f>
        <v>#REF!</v>
      </c>
      <c r="O95" s="73" t="e">
        <f t="shared" si="55"/>
        <v>#REF!</v>
      </c>
      <c r="P95" s="74" t="e">
        <f t="shared" si="61"/>
        <v>#REF!</v>
      </c>
      <c r="Q95" s="84" t="e">
        <f t="shared" si="56"/>
        <v>#REF!</v>
      </c>
      <c r="R95" s="74" t="e">
        <f t="shared" si="57"/>
        <v>#REF!</v>
      </c>
      <c r="S95" s="82"/>
      <c r="T95" s="127" t="e">
        <f>#REF!</f>
        <v>#REF!</v>
      </c>
      <c r="U95" s="85" t="e">
        <f>#REF!</f>
        <v>#REF!</v>
      </c>
      <c r="V95" s="86">
        <v>2.1000000000000001E-2</v>
      </c>
      <c r="W95" s="82"/>
      <c r="X95" s="192" t="e">
        <f t="shared" si="62"/>
        <v>#REF!</v>
      </c>
      <c r="Y95" s="87" t="e">
        <f>(NPV($C$2,Summary!$AE95:$CK95))*((1+$C$2)^0.5)</f>
        <v>#REF!</v>
      </c>
      <c r="Z95" s="75" t="e">
        <f t="shared" si="58"/>
        <v>#REF!</v>
      </c>
      <c r="AA95" s="75" t="e">
        <f t="shared" si="59"/>
        <v>#REF!</v>
      </c>
      <c r="AB95" s="75" t="e">
        <f t="shared" si="60"/>
        <v>#REF!</v>
      </c>
      <c r="AC95" s="54"/>
      <c r="AD95" s="54" t="str">
        <f t="shared" si="73"/>
        <v/>
      </c>
      <c r="AE95" s="54" t="str">
        <f t="shared" si="73"/>
        <v/>
      </c>
      <c r="AF95" s="54" t="str">
        <f t="shared" si="73"/>
        <v/>
      </c>
      <c r="AG95" s="54" t="str">
        <f t="shared" si="73"/>
        <v/>
      </c>
      <c r="AH95" s="54" t="str">
        <f t="shared" si="73"/>
        <v/>
      </c>
      <c r="AI95" s="54" t="str">
        <f t="shared" si="73"/>
        <v/>
      </c>
      <c r="AJ95" s="54" t="str">
        <f t="shared" si="73"/>
        <v/>
      </c>
      <c r="AK95" s="54" t="str">
        <f t="shared" si="73"/>
        <v/>
      </c>
      <c r="AL95" s="54" t="str">
        <f t="shared" si="73"/>
        <v/>
      </c>
      <c r="AM95" s="54" t="str">
        <f t="shared" si="73"/>
        <v/>
      </c>
      <c r="AN95" s="54" t="e">
        <f t="shared" si="70"/>
        <v>#REF!</v>
      </c>
      <c r="AO95" s="54" t="e">
        <f t="shared" si="70"/>
        <v>#REF!</v>
      </c>
      <c r="AP95" s="54" t="e">
        <f t="shared" si="70"/>
        <v>#REF!</v>
      </c>
      <c r="AQ95" s="54" t="e">
        <f t="shared" si="70"/>
        <v>#REF!</v>
      </c>
      <c r="AR95" s="54" t="e">
        <f t="shared" si="70"/>
        <v>#REF!</v>
      </c>
      <c r="AS95" s="54" t="e">
        <f t="shared" si="70"/>
        <v>#REF!</v>
      </c>
      <c r="AT95" s="54" t="e">
        <f t="shared" si="70"/>
        <v>#REF!</v>
      </c>
      <c r="AU95" s="54" t="e">
        <f t="shared" si="70"/>
        <v>#REF!</v>
      </c>
      <c r="AV95" s="54" t="e">
        <f t="shared" si="70"/>
        <v>#REF!</v>
      </c>
      <c r="AW95" s="54" t="e">
        <f t="shared" si="70"/>
        <v>#REF!</v>
      </c>
      <c r="AX95" s="54" t="e">
        <f t="shared" si="70"/>
        <v>#REF!</v>
      </c>
      <c r="AY95" s="54" t="e">
        <f t="shared" si="70"/>
        <v>#REF!</v>
      </c>
      <c r="AZ95" s="54" t="e">
        <f t="shared" si="70"/>
        <v>#REF!</v>
      </c>
      <c r="BA95" s="54" t="e">
        <f t="shared" si="70"/>
        <v>#REF!</v>
      </c>
      <c r="BB95" s="54" t="e">
        <f t="shared" si="70"/>
        <v>#REF!</v>
      </c>
      <c r="BC95" s="54" t="e">
        <f t="shared" si="70"/>
        <v>#REF!</v>
      </c>
      <c r="BD95" s="54" t="e">
        <f t="shared" ref="BD95:BG109" si="76">IF(BD$11=0,"",IF(BD$11&lt;=$H95,(IF($Q95=0,$P95,$Q95))*HLOOKUP($B95,CommercialAC,BD$7+1,FALSE),0))</f>
        <v>#REF!</v>
      </c>
      <c r="BE95" s="54" t="e">
        <f t="shared" si="76"/>
        <v>#REF!</v>
      </c>
      <c r="BF95" s="54" t="e">
        <f t="shared" si="76"/>
        <v>#REF!</v>
      </c>
      <c r="BG95" s="54" t="e">
        <f t="shared" si="76"/>
        <v>#REF!</v>
      </c>
      <c r="BH95" s="54" t="e">
        <f t="shared" si="75"/>
        <v>#REF!</v>
      </c>
      <c r="BI95" s="54" t="e">
        <f t="shared" si="75"/>
        <v>#REF!</v>
      </c>
      <c r="BJ95" s="54" t="e">
        <f t="shared" si="75"/>
        <v>#REF!</v>
      </c>
      <c r="BK95" s="54" t="e">
        <f t="shared" si="75"/>
        <v>#REF!</v>
      </c>
      <c r="BL95" s="54" t="e">
        <f t="shared" si="75"/>
        <v>#REF!</v>
      </c>
      <c r="BM95" s="54" t="e">
        <f t="shared" si="75"/>
        <v>#REF!</v>
      </c>
      <c r="BN95" s="54" t="e">
        <f t="shared" si="75"/>
        <v>#REF!</v>
      </c>
      <c r="BO95" s="54" t="e">
        <f t="shared" si="75"/>
        <v>#REF!</v>
      </c>
      <c r="BP95" s="54" t="e">
        <f t="shared" si="75"/>
        <v>#REF!</v>
      </c>
      <c r="BQ95" s="54" t="e">
        <f t="shared" si="75"/>
        <v>#REF!</v>
      </c>
      <c r="BR95" s="54" t="e">
        <f t="shared" si="72"/>
        <v>#REF!</v>
      </c>
      <c r="BS95" s="54" t="e">
        <f t="shared" si="72"/>
        <v>#REF!</v>
      </c>
      <c r="BT95" s="54" t="e">
        <f t="shared" si="72"/>
        <v>#REF!</v>
      </c>
      <c r="BU95" s="54" t="e">
        <f t="shared" si="72"/>
        <v>#REF!</v>
      </c>
      <c r="BV95" s="54" t="e">
        <f t="shared" si="72"/>
        <v>#REF!</v>
      </c>
      <c r="BW95" s="54" t="e">
        <f t="shared" si="72"/>
        <v>#REF!</v>
      </c>
      <c r="BX95" s="54" t="e">
        <f t="shared" si="72"/>
        <v>#REF!</v>
      </c>
      <c r="BY95" s="54" t="e">
        <f t="shared" si="72"/>
        <v>#REF!</v>
      </c>
      <c r="BZ95" s="54" t="e">
        <f t="shared" si="72"/>
        <v>#REF!</v>
      </c>
      <c r="CA95" s="54" t="e">
        <f t="shared" si="72"/>
        <v>#REF!</v>
      </c>
      <c r="CB95" s="54" t="e">
        <f t="shared" si="68"/>
        <v>#REF!</v>
      </c>
      <c r="CC95" s="54" t="e">
        <f t="shared" si="68"/>
        <v>#REF!</v>
      </c>
      <c r="CD95" s="54" t="e">
        <f t="shared" si="68"/>
        <v>#REF!</v>
      </c>
      <c r="CE95" s="54" t="e">
        <f t="shared" si="68"/>
        <v>#REF!</v>
      </c>
      <c r="CF95" s="54" t="e">
        <f t="shared" si="68"/>
        <v>#REF!</v>
      </c>
      <c r="CG95" s="54" t="e">
        <f t="shared" si="68"/>
        <v>#REF!</v>
      </c>
      <c r="CH95" s="54" t="e">
        <f t="shared" si="68"/>
        <v>#REF!</v>
      </c>
      <c r="CI95" s="54" t="e">
        <f t="shared" si="68"/>
        <v>#REF!</v>
      </c>
      <c r="CJ95" s="54" t="e">
        <f t="shared" si="68"/>
        <v>#REF!</v>
      </c>
    </row>
    <row r="96" spans="1:88" ht="34.5" customHeight="1">
      <c r="A96" s="82" t="s">
        <v>261</v>
      </c>
      <c r="B96" s="82" t="s">
        <v>96</v>
      </c>
      <c r="C96" s="82"/>
      <c r="D96" s="82"/>
      <c r="E96" s="129" t="e">
        <f>#REF!</f>
        <v>#REF!</v>
      </c>
      <c r="F96" s="129" t="e">
        <f>#REF!</f>
        <v>#REF!</v>
      </c>
      <c r="G96" s="82" t="s">
        <v>112</v>
      </c>
      <c r="H96" s="126" t="e">
        <f>#REF!</f>
        <v>#REF!</v>
      </c>
      <c r="I96" s="84">
        <v>0.96</v>
      </c>
      <c r="J96" s="126" t="e">
        <f>#REF!</f>
        <v>#REF!</v>
      </c>
      <c r="K96" s="126" t="e">
        <f t="shared" si="53"/>
        <v>#REF!</v>
      </c>
      <c r="L96" s="73" t="e">
        <f t="shared" si="54"/>
        <v>#REF!</v>
      </c>
      <c r="M96" s="83" t="e">
        <f>#REF!</f>
        <v>#REF!</v>
      </c>
      <c r="N96" s="84" t="e">
        <f>#REF!</f>
        <v>#REF!</v>
      </c>
      <c r="O96" s="73" t="e">
        <f t="shared" si="55"/>
        <v>#REF!</v>
      </c>
      <c r="P96" s="74" t="e">
        <f t="shared" si="61"/>
        <v>#REF!</v>
      </c>
      <c r="Q96" s="84" t="e">
        <f t="shared" si="56"/>
        <v>#REF!</v>
      </c>
      <c r="R96" s="74" t="e">
        <f t="shared" si="57"/>
        <v>#REF!</v>
      </c>
      <c r="S96" s="82"/>
      <c r="T96" s="127" t="e">
        <f>#REF!</f>
        <v>#REF!</v>
      </c>
      <c r="U96" s="85" t="e">
        <f>#REF!</f>
        <v>#REF!</v>
      </c>
      <c r="V96" s="86">
        <v>2.1000000000000001E-2</v>
      </c>
      <c r="W96" s="82"/>
      <c r="X96" s="192" t="e">
        <f t="shared" si="62"/>
        <v>#REF!</v>
      </c>
      <c r="Y96" s="87" t="e">
        <f>(NPV($C$2,Summary!$AE96:$CK96))*((1+$C$2)^0.5)</f>
        <v>#REF!</v>
      </c>
      <c r="Z96" s="75" t="e">
        <f t="shared" si="58"/>
        <v>#REF!</v>
      </c>
      <c r="AA96" s="75" t="e">
        <f t="shared" si="59"/>
        <v>#REF!</v>
      </c>
      <c r="AB96" s="75" t="e">
        <f t="shared" si="60"/>
        <v>#REF!</v>
      </c>
      <c r="AC96" s="54"/>
      <c r="AD96" s="54" t="str">
        <f t="shared" si="73"/>
        <v/>
      </c>
      <c r="AE96" s="54" t="str">
        <f t="shared" si="73"/>
        <v/>
      </c>
      <c r="AF96" s="54" t="str">
        <f t="shared" si="73"/>
        <v/>
      </c>
      <c r="AG96" s="54" t="str">
        <f t="shared" si="73"/>
        <v/>
      </c>
      <c r="AH96" s="54" t="str">
        <f t="shared" si="73"/>
        <v/>
      </c>
      <c r="AI96" s="54" t="str">
        <f t="shared" si="73"/>
        <v/>
      </c>
      <c r="AJ96" s="54" t="str">
        <f t="shared" si="73"/>
        <v/>
      </c>
      <c r="AK96" s="54" t="str">
        <f t="shared" si="73"/>
        <v/>
      </c>
      <c r="AL96" s="54" t="str">
        <f t="shared" si="73"/>
        <v/>
      </c>
      <c r="AM96" s="54" t="str">
        <f t="shared" si="73"/>
        <v/>
      </c>
      <c r="AN96" s="54" t="e">
        <f t="shared" si="70"/>
        <v>#REF!</v>
      </c>
      <c r="AO96" s="54" t="e">
        <f t="shared" si="70"/>
        <v>#REF!</v>
      </c>
      <c r="AP96" s="54" t="e">
        <f t="shared" si="70"/>
        <v>#REF!</v>
      </c>
      <c r="AQ96" s="54" t="e">
        <f t="shared" si="70"/>
        <v>#REF!</v>
      </c>
      <c r="AR96" s="54" t="e">
        <f t="shared" si="70"/>
        <v>#REF!</v>
      </c>
      <c r="AS96" s="54" t="e">
        <f t="shared" si="70"/>
        <v>#REF!</v>
      </c>
      <c r="AT96" s="54" t="e">
        <f t="shared" si="70"/>
        <v>#REF!</v>
      </c>
      <c r="AU96" s="54" t="e">
        <f t="shared" si="70"/>
        <v>#REF!</v>
      </c>
      <c r="AV96" s="54" t="e">
        <f t="shared" si="70"/>
        <v>#REF!</v>
      </c>
      <c r="AW96" s="54" t="e">
        <f t="shared" si="70"/>
        <v>#REF!</v>
      </c>
      <c r="AX96" s="54" t="e">
        <f t="shared" si="70"/>
        <v>#REF!</v>
      </c>
      <c r="AY96" s="54" t="e">
        <f t="shared" si="70"/>
        <v>#REF!</v>
      </c>
      <c r="AZ96" s="54" t="e">
        <f t="shared" si="70"/>
        <v>#REF!</v>
      </c>
      <c r="BA96" s="54" t="e">
        <f t="shared" si="70"/>
        <v>#REF!</v>
      </c>
      <c r="BB96" s="54" t="e">
        <f t="shared" si="70"/>
        <v>#REF!</v>
      </c>
      <c r="BC96" s="54" t="e">
        <f t="shared" si="70"/>
        <v>#REF!</v>
      </c>
      <c r="BD96" s="54" t="e">
        <f t="shared" si="76"/>
        <v>#REF!</v>
      </c>
      <c r="BE96" s="54" t="e">
        <f t="shared" si="76"/>
        <v>#REF!</v>
      </c>
      <c r="BF96" s="54" t="e">
        <f t="shared" si="76"/>
        <v>#REF!</v>
      </c>
      <c r="BG96" s="54" t="e">
        <f t="shared" si="76"/>
        <v>#REF!</v>
      </c>
      <c r="BH96" s="54" t="e">
        <f t="shared" si="75"/>
        <v>#REF!</v>
      </c>
      <c r="BI96" s="54" t="e">
        <f t="shared" si="75"/>
        <v>#REF!</v>
      </c>
      <c r="BJ96" s="54" t="e">
        <f t="shared" si="75"/>
        <v>#REF!</v>
      </c>
      <c r="BK96" s="54" t="e">
        <f t="shared" si="75"/>
        <v>#REF!</v>
      </c>
      <c r="BL96" s="54" t="e">
        <f t="shared" si="75"/>
        <v>#REF!</v>
      </c>
      <c r="BM96" s="54" t="e">
        <f t="shared" si="75"/>
        <v>#REF!</v>
      </c>
      <c r="BN96" s="54" t="e">
        <f t="shared" si="75"/>
        <v>#REF!</v>
      </c>
      <c r="BO96" s="54" t="e">
        <f t="shared" si="75"/>
        <v>#REF!</v>
      </c>
      <c r="BP96" s="54" t="e">
        <f t="shared" si="75"/>
        <v>#REF!</v>
      </c>
      <c r="BQ96" s="54" t="e">
        <f t="shared" si="75"/>
        <v>#REF!</v>
      </c>
      <c r="BR96" s="54" t="e">
        <f t="shared" si="72"/>
        <v>#REF!</v>
      </c>
      <c r="BS96" s="54" t="e">
        <f t="shared" si="72"/>
        <v>#REF!</v>
      </c>
      <c r="BT96" s="54" t="e">
        <f t="shared" si="72"/>
        <v>#REF!</v>
      </c>
      <c r="BU96" s="54" t="e">
        <f t="shared" si="72"/>
        <v>#REF!</v>
      </c>
      <c r="BV96" s="54" t="e">
        <f t="shared" si="72"/>
        <v>#REF!</v>
      </c>
      <c r="BW96" s="54" t="e">
        <f t="shared" si="72"/>
        <v>#REF!</v>
      </c>
      <c r="BX96" s="54" t="e">
        <f t="shared" si="72"/>
        <v>#REF!</v>
      </c>
      <c r="BY96" s="54" t="e">
        <f t="shared" si="72"/>
        <v>#REF!</v>
      </c>
      <c r="BZ96" s="54" t="e">
        <f t="shared" si="72"/>
        <v>#REF!</v>
      </c>
      <c r="CA96" s="54" t="e">
        <f t="shared" si="72"/>
        <v>#REF!</v>
      </c>
      <c r="CB96" s="54" t="e">
        <f t="shared" si="68"/>
        <v>#REF!</v>
      </c>
      <c r="CC96" s="54" t="e">
        <f t="shared" si="68"/>
        <v>#REF!</v>
      </c>
      <c r="CD96" s="54" t="e">
        <f t="shared" si="68"/>
        <v>#REF!</v>
      </c>
      <c r="CE96" s="54" t="e">
        <f t="shared" si="68"/>
        <v>#REF!</v>
      </c>
      <c r="CF96" s="54" t="e">
        <f t="shared" si="68"/>
        <v>#REF!</v>
      </c>
      <c r="CG96" s="54" t="e">
        <f t="shared" si="68"/>
        <v>#REF!</v>
      </c>
      <c r="CH96" s="54" t="e">
        <f t="shared" si="68"/>
        <v>#REF!</v>
      </c>
      <c r="CI96" s="54" t="e">
        <f t="shared" si="68"/>
        <v>#REF!</v>
      </c>
      <c r="CJ96" s="54" t="e">
        <f t="shared" si="68"/>
        <v>#REF!</v>
      </c>
    </row>
    <row r="97" spans="1:88" ht="34.5" customHeight="1">
      <c r="A97" s="82" t="s">
        <v>262</v>
      </c>
      <c r="B97" s="82" t="s">
        <v>96</v>
      </c>
      <c r="C97" s="82"/>
      <c r="D97" s="82"/>
      <c r="E97" s="129" t="e">
        <f>#REF!</f>
        <v>#REF!</v>
      </c>
      <c r="F97" s="129" t="e">
        <f>#REF!</f>
        <v>#REF!</v>
      </c>
      <c r="G97" s="82" t="s">
        <v>112</v>
      </c>
      <c r="H97" s="126" t="e">
        <f>#REF!</f>
        <v>#REF!</v>
      </c>
      <c r="I97" s="84">
        <v>0.96</v>
      </c>
      <c r="J97" s="126" t="e">
        <f>#REF!</f>
        <v>#REF!</v>
      </c>
      <c r="K97" s="126" t="e">
        <f t="shared" si="53"/>
        <v>#REF!</v>
      </c>
      <c r="L97" s="73" t="e">
        <f t="shared" si="54"/>
        <v>#REF!</v>
      </c>
      <c r="M97" s="83" t="e">
        <f>#REF!</f>
        <v>#REF!</v>
      </c>
      <c r="N97" s="84" t="e">
        <f>#REF!</f>
        <v>#REF!</v>
      </c>
      <c r="O97" s="73" t="e">
        <f t="shared" si="55"/>
        <v>#REF!</v>
      </c>
      <c r="P97" s="74" t="e">
        <f t="shared" si="61"/>
        <v>#REF!</v>
      </c>
      <c r="Q97" s="84" t="e">
        <f t="shared" si="56"/>
        <v>#REF!</v>
      </c>
      <c r="R97" s="74" t="e">
        <f t="shared" si="57"/>
        <v>#REF!</v>
      </c>
      <c r="S97" s="82"/>
      <c r="T97" s="127" t="e">
        <f>#REF!</f>
        <v>#REF!</v>
      </c>
      <c r="U97" s="85" t="e">
        <f>#REF!</f>
        <v>#REF!</v>
      </c>
      <c r="V97" s="86">
        <v>2.1000000000000001E-2</v>
      </c>
      <c r="W97" s="82"/>
      <c r="X97" s="192" t="e">
        <f t="shared" si="62"/>
        <v>#REF!</v>
      </c>
      <c r="Y97" s="87" t="e">
        <f>(NPV($C$2,Summary!$AE97:$CK97))*((1+$C$2)^0.5)</f>
        <v>#REF!</v>
      </c>
      <c r="Z97" s="75" t="e">
        <f t="shared" si="58"/>
        <v>#REF!</v>
      </c>
      <c r="AA97" s="75" t="e">
        <f t="shared" si="59"/>
        <v>#REF!</v>
      </c>
      <c r="AB97" s="75" t="e">
        <f t="shared" si="60"/>
        <v>#REF!</v>
      </c>
      <c r="AC97" s="54"/>
      <c r="AD97" s="54" t="str">
        <f t="shared" si="73"/>
        <v/>
      </c>
      <c r="AE97" s="54" t="str">
        <f t="shared" si="73"/>
        <v/>
      </c>
      <c r="AF97" s="54" t="str">
        <f t="shared" si="73"/>
        <v/>
      </c>
      <c r="AG97" s="54" t="str">
        <f t="shared" si="73"/>
        <v/>
      </c>
      <c r="AH97" s="54" t="str">
        <f t="shared" si="73"/>
        <v/>
      </c>
      <c r="AI97" s="54" t="str">
        <f t="shared" si="73"/>
        <v/>
      </c>
      <c r="AJ97" s="54" t="str">
        <f t="shared" si="73"/>
        <v/>
      </c>
      <c r="AK97" s="54" t="str">
        <f t="shared" si="73"/>
        <v/>
      </c>
      <c r="AL97" s="54" t="str">
        <f t="shared" si="73"/>
        <v/>
      </c>
      <c r="AM97" s="54" t="str">
        <f t="shared" si="73"/>
        <v/>
      </c>
      <c r="AN97" s="54" t="e">
        <f t="shared" si="70"/>
        <v>#REF!</v>
      </c>
      <c r="AO97" s="54" t="e">
        <f t="shared" si="70"/>
        <v>#REF!</v>
      </c>
      <c r="AP97" s="54" t="e">
        <f t="shared" si="70"/>
        <v>#REF!</v>
      </c>
      <c r="AQ97" s="54" t="e">
        <f t="shared" si="70"/>
        <v>#REF!</v>
      </c>
      <c r="AR97" s="54" t="e">
        <f t="shared" si="70"/>
        <v>#REF!</v>
      </c>
      <c r="AS97" s="54" t="e">
        <f t="shared" si="70"/>
        <v>#REF!</v>
      </c>
      <c r="AT97" s="54" t="e">
        <f t="shared" si="70"/>
        <v>#REF!</v>
      </c>
      <c r="AU97" s="54" t="e">
        <f t="shared" si="70"/>
        <v>#REF!</v>
      </c>
      <c r="AV97" s="54" t="e">
        <f t="shared" si="70"/>
        <v>#REF!</v>
      </c>
      <c r="AW97" s="54" t="e">
        <f t="shared" si="70"/>
        <v>#REF!</v>
      </c>
      <c r="AX97" s="54" t="e">
        <f t="shared" si="70"/>
        <v>#REF!</v>
      </c>
      <c r="AY97" s="54" t="e">
        <f t="shared" si="70"/>
        <v>#REF!</v>
      </c>
      <c r="AZ97" s="54" t="e">
        <f t="shared" si="70"/>
        <v>#REF!</v>
      </c>
      <c r="BA97" s="54" t="e">
        <f t="shared" si="70"/>
        <v>#REF!</v>
      </c>
      <c r="BB97" s="54" t="e">
        <f t="shared" si="70"/>
        <v>#REF!</v>
      </c>
      <c r="BC97" s="54" t="e">
        <f t="shared" si="70"/>
        <v>#REF!</v>
      </c>
      <c r="BD97" s="54" t="e">
        <f t="shared" si="76"/>
        <v>#REF!</v>
      </c>
      <c r="BE97" s="54" t="e">
        <f t="shared" si="76"/>
        <v>#REF!</v>
      </c>
      <c r="BF97" s="54" t="e">
        <f t="shared" si="76"/>
        <v>#REF!</v>
      </c>
      <c r="BG97" s="54" t="e">
        <f t="shared" si="76"/>
        <v>#REF!</v>
      </c>
      <c r="BH97" s="54" t="e">
        <f t="shared" si="75"/>
        <v>#REF!</v>
      </c>
      <c r="BI97" s="54" t="e">
        <f t="shared" si="75"/>
        <v>#REF!</v>
      </c>
      <c r="BJ97" s="54" t="e">
        <f t="shared" si="75"/>
        <v>#REF!</v>
      </c>
      <c r="BK97" s="54" t="e">
        <f t="shared" si="75"/>
        <v>#REF!</v>
      </c>
      <c r="BL97" s="54" t="e">
        <f t="shared" si="75"/>
        <v>#REF!</v>
      </c>
      <c r="BM97" s="54" t="e">
        <f t="shared" si="75"/>
        <v>#REF!</v>
      </c>
      <c r="BN97" s="54" t="e">
        <f t="shared" si="75"/>
        <v>#REF!</v>
      </c>
      <c r="BO97" s="54" t="e">
        <f t="shared" si="75"/>
        <v>#REF!</v>
      </c>
      <c r="BP97" s="54" t="e">
        <f t="shared" si="75"/>
        <v>#REF!</v>
      </c>
      <c r="BQ97" s="54" t="e">
        <f t="shared" si="75"/>
        <v>#REF!</v>
      </c>
      <c r="BR97" s="54" t="e">
        <f t="shared" si="72"/>
        <v>#REF!</v>
      </c>
      <c r="BS97" s="54" t="e">
        <f t="shared" si="72"/>
        <v>#REF!</v>
      </c>
      <c r="BT97" s="54" t="e">
        <f t="shared" si="72"/>
        <v>#REF!</v>
      </c>
      <c r="BU97" s="54" t="e">
        <f t="shared" si="72"/>
        <v>#REF!</v>
      </c>
      <c r="BV97" s="54" t="e">
        <f t="shared" si="72"/>
        <v>#REF!</v>
      </c>
      <c r="BW97" s="54" t="e">
        <f t="shared" si="72"/>
        <v>#REF!</v>
      </c>
      <c r="BX97" s="54" t="e">
        <f t="shared" si="72"/>
        <v>#REF!</v>
      </c>
      <c r="BY97" s="54" t="e">
        <f t="shared" si="72"/>
        <v>#REF!</v>
      </c>
      <c r="BZ97" s="54" t="e">
        <f t="shared" si="72"/>
        <v>#REF!</v>
      </c>
      <c r="CA97" s="54" t="e">
        <f t="shared" si="72"/>
        <v>#REF!</v>
      </c>
      <c r="CB97" s="54" t="e">
        <f t="shared" si="68"/>
        <v>#REF!</v>
      </c>
      <c r="CC97" s="54" t="e">
        <f t="shared" si="68"/>
        <v>#REF!</v>
      </c>
      <c r="CD97" s="54" t="e">
        <f t="shared" si="68"/>
        <v>#REF!</v>
      </c>
      <c r="CE97" s="54" t="e">
        <f t="shared" si="68"/>
        <v>#REF!</v>
      </c>
      <c r="CF97" s="54" t="e">
        <f t="shared" si="68"/>
        <v>#REF!</v>
      </c>
      <c r="CG97" s="54" t="e">
        <f t="shared" si="68"/>
        <v>#REF!</v>
      </c>
      <c r="CH97" s="54" t="e">
        <f t="shared" si="68"/>
        <v>#REF!</v>
      </c>
      <c r="CI97" s="54" t="e">
        <f t="shared" si="68"/>
        <v>#REF!</v>
      </c>
      <c r="CJ97" s="54" t="e">
        <f t="shared" si="68"/>
        <v>#REF!</v>
      </c>
    </row>
    <row r="98" spans="1:88" ht="34.5" customHeight="1">
      <c r="A98" s="82" t="s">
        <v>263</v>
      </c>
      <c r="B98" s="82" t="s">
        <v>96</v>
      </c>
      <c r="C98" s="82"/>
      <c r="D98" s="82"/>
      <c r="E98" s="129" t="e">
        <f>#REF!</f>
        <v>#REF!</v>
      </c>
      <c r="F98" s="129" t="e">
        <f>#REF!</f>
        <v>#REF!</v>
      </c>
      <c r="G98" s="82" t="s">
        <v>112</v>
      </c>
      <c r="H98" s="126" t="e">
        <f>#REF!</f>
        <v>#REF!</v>
      </c>
      <c r="I98" s="84">
        <v>0.96</v>
      </c>
      <c r="J98" s="126" t="e">
        <f>#REF!</f>
        <v>#REF!</v>
      </c>
      <c r="K98" s="126" t="e">
        <f t="shared" si="53"/>
        <v>#REF!</v>
      </c>
      <c r="L98" s="73" t="e">
        <f t="shared" si="54"/>
        <v>#REF!</v>
      </c>
      <c r="M98" s="83" t="e">
        <f>#REF!</f>
        <v>#REF!</v>
      </c>
      <c r="N98" s="84" t="e">
        <f>#REF!</f>
        <v>#REF!</v>
      </c>
      <c r="O98" s="73" t="e">
        <f t="shared" si="55"/>
        <v>#REF!</v>
      </c>
      <c r="P98" s="74" t="e">
        <f t="shared" si="61"/>
        <v>#REF!</v>
      </c>
      <c r="Q98" s="84" t="e">
        <f t="shared" si="56"/>
        <v>#REF!</v>
      </c>
      <c r="R98" s="74" t="e">
        <f t="shared" si="57"/>
        <v>#REF!</v>
      </c>
      <c r="S98" s="82"/>
      <c r="T98" s="127" t="e">
        <f>#REF!</f>
        <v>#REF!</v>
      </c>
      <c r="U98" s="85" t="e">
        <f>#REF!</f>
        <v>#REF!</v>
      </c>
      <c r="V98" s="86">
        <v>2.1000000000000001E-2</v>
      </c>
      <c r="W98" s="82"/>
      <c r="X98" s="192" t="e">
        <f t="shared" si="62"/>
        <v>#REF!</v>
      </c>
      <c r="Y98" s="87" t="e">
        <f>(NPV($C$2,Summary!$AE98:$CK98))*((1+$C$2)^0.5)</f>
        <v>#REF!</v>
      </c>
      <c r="Z98" s="75" t="e">
        <f t="shared" si="58"/>
        <v>#REF!</v>
      </c>
      <c r="AA98" s="75" t="e">
        <f t="shared" si="59"/>
        <v>#REF!</v>
      </c>
      <c r="AB98" s="75" t="e">
        <f t="shared" si="60"/>
        <v>#REF!</v>
      </c>
      <c r="AC98" s="54"/>
      <c r="AD98" s="54" t="str">
        <f t="shared" si="73"/>
        <v/>
      </c>
      <c r="AE98" s="54" t="str">
        <f t="shared" si="73"/>
        <v/>
      </c>
      <c r="AF98" s="54" t="str">
        <f t="shared" si="73"/>
        <v/>
      </c>
      <c r="AG98" s="54" t="str">
        <f t="shared" si="73"/>
        <v/>
      </c>
      <c r="AH98" s="54" t="str">
        <f t="shared" si="73"/>
        <v/>
      </c>
      <c r="AI98" s="54" t="str">
        <f t="shared" si="73"/>
        <v/>
      </c>
      <c r="AJ98" s="54" t="str">
        <f t="shared" si="73"/>
        <v/>
      </c>
      <c r="AK98" s="54" t="str">
        <f t="shared" si="73"/>
        <v/>
      </c>
      <c r="AL98" s="54" t="str">
        <f t="shared" si="73"/>
        <v/>
      </c>
      <c r="AM98" s="54" t="str">
        <f t="shared" si="73"/>
        <v/>
      </c>
      <c r="AN98" s="54" t="e">
        <f t="shared" si="70"/>
        <v>#REF!</v>
      </c>
      <c r="AO98" s="54" t="e">
        <f t="shared" si="70"/>
        <v>#REF!</v>
      </c>
      <c r="AP98" s="54" t="e">
        <f t="shared" si="70"/>
        <v>#REF!</v>
      </c>
      <c r="AQ98" s="54" t="e">
        <f t="shared" si="70"/>
        <v>#REF!</v>
      </c>
      <c r="AR98" s="54" t="e">
        <f t="shared" si="70"/>
        <v>#REF!</v>
      </c>
      <c r="AS98" s="54" t="e">
        <f t="shared" si="70"/>
        <v>#REF!</v>
      </c>
      <c r="AT98" s="54" t="e">
        <f t="shared" si="70"/>
        <v>#REF!</v>
      </c>
      <c r="AU98" s="54" t="e">
        <f t="shared" si="70"/>
        <v>#REF!</v>
      </c>
      <c r="AV98" s="54" t="e">
        <f t="shared" si="70"/>
        <v>#REF!</v>
      </c>
      <c r="AW98" s="54" t="e">
        <f t="shared" si="70"/>
        <v>#REF!</v>
      </c>
      <c r="AX98" s="54" t="e">
        <f t="shared" si="70"/>
        <v>#REF!</v>
      </c>
      <c r="AY98" s="54" t="e">
        <f t="shared" si="70"/>
        <v>#REF!</v>
      </c>
      <c r="AZ98" s="54" t="e">
        <f t="shared" si="70"/>
        <v>#REF!</v>
      </c>
      <c r="BA98" s="54" t="e">
        <f t="shared" si="70"/>
        <v>#REF!</v>
      </c>
      <c r="BB98" s="54" t="e">
        <f t="shared" si="70"/>
        <v>#REF!</v>
      </c>
      <c r="BC98" s="54" t="e">
        <f t="shared" si="70"/>
        <v>#REF!</v>
      </c>
      <c r="BD98" s="54" t="e">
        <f t="shared" si="76"/>
        <v>#REF!</v>
      </c>
      <c r="BE98" s="54" t="e">
        <f t="shared" si="76"/>
        <v>#REF!</v>
      </c>
      <c r="BF98" s="54" t="e">
        <f t="shared" si="76"/>
        <v>#REF!</v>
      </c>
      <c r="BG98" s="54" t="e">
        <f t="shared" si="76"/>
        <v>#REF!</v>
      </c>
      <c r="BH98" s="54" t="e">
        <f t="shared" si="75"/>
        <v>#REF!</v>
      </c>
      <c r="BI98" s="54" t="e">
        <f t="shared" si="75"/>
        <v>#REF!</v>
      </c>
      <c r="BJ98" s="54" t="e">
        <f t="shared" si="75"/>
        <v>#REF!</v>
      </c>
      <c r="BK98" s="54" t="e">
        <f t="shared" si="75"/>
        <v>#REF!</v>
      </c>
      <c r="BL98" s="54" t="e">
        <f t="shared" si="75"/>
        <v>#REF!</v>
      </c>
      <c r="BM98" s="54" t="e">
        <f t="shared" si="75"/>
        <v>#REF!</v>
      </c>
      <c r="BN98" s="54" t="e">
        <f t="shared" si="75"/>
        <v>#REF!</v>
      </c>
      <c r="BO98" s="54" t="e">
        <f t="shared" si="75"/>
        <v>#REF!</v>
      </c>
      <c r="BP98" s="54" t="e">
        <f t="shared" si="75"/>
        <v>#REF!</v>
      </c>
      <c r="BQ98" s="54" t="e">
        <f t="shared" si="75"/>
        <v>#REF!</v>
      </c>
      <c r="BR98" s="54" t="e">
        <f t="shared" si="72"/>
        <v>#REF!</v>
      </c>
      <c r="BS98" s="54" t="e">
        <f t="shared" si="72"/>
        <v>#REF!</v>
      </c>
      <c r="BT98" s="54" t="e">
        <f t="shared" si="72"/>
        <v>#REF!</v>
      </c>
      <c r="BU98" s="54" t="e">
        <f t="shared" si="72"/>
        <v>#REF!</v>
      </c>
      <c r="BV98" s="54" t="e">
        <f t="shared" si="72"/>
        <v>#REF!</v>
      </c>
      <c r="BW98" s="54" t="e">
        <f t="shared" si="72"/>
        <v>#REF!</v>
      </c>
      <c r="BX98" s="54" t="e">
        <f t="shared" si="72"/>
        <v>#REF!</v>
      </c>
      <c r="BY98" s="54" t="e">
        <f t="shared" si="72"/>
        <v>#REF!</v>
      </c>
      <c r="BZ98" s="54" t="e">
        <f t="shared" si="72"/>
        <v>#REF!</v>
      </c>
      <c r="CA98" s="54" t="e">
        <f t="shared" si="72"/>
        <v>#REF!</v>
      </c>
      <c r="CB98" s="54" t="e">
        <f t="shared" si="68"/>
        <v>#REF!</v>
      </c>
      <c r="CC98" s="54" t="e">
        <f t="shared" si="68"/>
        <v>#REF!</v>
      </c>
      <c r="CD98" s="54" t="e">
        <f t="shared" si="68"/>
        <v>#REF!</v>
      </c>
      <c r="CE98" s="54" t="e">
        <f t="shared" si="68"/>
        <v>#REF!</v>
      </c>
      <c r="CF98" s="54" t="e">
        <f t="shared" si="68"/>
        <v>#REF!</v>
      </c>
      <c r="CG98" s="54" t="e">
        <f t="shared" si="68"/>
        <v>#REF!</v>
      </c>
      <c r="CH98" s="54" t="e">
        <f t="shared" si="68"/>
        <v>#REF!</v>
      </c>
      <c r="CI98" s="54" t="e">
        <f t="shared" si="68"/>
        <v>#REF!</v>
      </c>
      <c r="CJ98" s="54" t="e">
        <f t="shared" si="68"/>
        <v>#REF!</v>
      </c>
    </row>
    <row r="99" spans="1:88" ht="34.5" customHeight="1">
      <c r="A99" s="82" t="s">
        <v>264</v>
      </c>
      <c r="B99" s="82" t="s">
        <v>96</v>
      </c>
      <c r="C99" s="82"/>
      <c r="D99" s="82"/>
      <c r="E99" s="129" t="e">
        <f>#REF!</f>
        <v>#REF!</v>
      </c>
      <c r="F99" s="129" t="e">
        <f>#REF!</f>
        <v>#REF!</v>
      </c>
      <c r="G99" s="82" t="s">
        <v>112</v>
      </c>
      <c r="H99" s="126" t="e">
        <f>#REF!</f>
        <v>#REF!</v>
      </c>
      <c r="I99" s="84">
        <v>0.96</v>
      </c>
      <c r="J99" s="126" t="e">
        <f>#REF!</f>
        <v>#REF!</v>
      </c>
      <c r="K99" s="126" t="e">
        <f t="shared" si="53"/>
        <v>#REF!</v>
      </c>
      <c r="L99" s="73" t="e">
        <f t="shared" si="54"/>
        <v>#REF!</v>
      </c>
      <c r="M99" s="83" t="e">
        <f>#REF!</f>
        <v>#REF!</v>
      </c>
      <c r="N99" s="84" t="e">
        <f>#REF!</f>
        <v>#REF!</v>
      </c>
      <c r="O99" s="73" t="e">
        <f t="shared" si="55"/>
        <v>#REF!</v>
      </c>
      <c r="P99" s="74" t="e">
        <f t="shared" si="61"/>
        <v>#REF!</v>
      </c>
      <c r="Q99" s="84" t="e">
        <f t="shared" si="56"/>
        <v>#REF!</v>
      </c>
      <c r="R99" s="74" t="e">
        <f t="shared" si="57"/>
        <v>#REF!</v>
      </c>
      <c r="S99" s="82"/>
      <c r="T99" s="127" t="e">
        <f>#REF!</f>
        <v>#REF!</v>
      </c>
      <c r="U99" s="85" t="e">
        <f>#REF!</f>
        <v>#REF!</v>
      </c>
      <c r="V99" s="86">
        <v>2.1000000000000001E-2</v>
      </c>
      <c r="W99" s="82"/>
      <c r="X99" s="192" t="e">
        <f t="shared" si="62"/>
        <v>#REF!</v>
      </c>
      <c r="Y99" s="87" t="e">
        <f>(NPV($C$2,Summary!$AE99:$CK99))*((1+$C$2)^0.5)</f>
        <v>#REF!</v>
      </c>
      <c r="Z99" s="75" t="e">
        <f t="shared" si="58"/>
        <v>#REF!</v>
      </c>
      <c r="AA99" s="75" t="e">
        <f t="shared" si="59"/>
        <v>#REF!</v>
      </c>
      <c r="AB99" s="75" t="e">
        <f t="shared" si="60"/>
        <v>#REF!</v>
      </c>
      <c r="AC99" s="54"/>
      <c r="AD99" s="54" t="str">
        <f t="shared" si="73"/>
        <v/>
      </c>
      <c r="AE99" s="54" t="str">
        <f t="shared" si="73"/>
        <v/>
      </c>
      <c r="AF99" s="54" t="str">
        <f t="shared" si="73"/>
        <v/>
      </c>
      <c r="AG99" s="54" t="str">
        <f t="shared" si="73"/>
        <v/>
      </c>
      <c r="AH99" s="54" t="str">
        <f t="shared" si="73"/>
        <v/>
      </c>
      <c r="AI99" s="54" t="str">
        <f t="shared" si="73"/>
        <v/>
      </c>
      <c r="AJ99" s="54" t="str">
        <f t="shared" si="73"/>
        <v/>
      </c>
      <c r="AK99" s="54" t="str">
        <f t="shared" si="73"/>
        <v/>
      </c>
      <c r="AL99" s="54" t="str">
        <f t="shared" si="73"/>
        <v/>
      </c>
      <c r="AM99" s="54" t="str">
        <f t="shared" si="73"/>
        <v/>
      </c>
      <c r="AN99" s="54" t="e">
        <f t="shared" si="70"/>
        <v>#REF!</v>
      </c>
      <c r="AO99" s="54" t="e">
        <f t="shared" si="70"/>
        <v>#REF!</v>
      </c>
      <c r="AP99" s="54" t="e">
        <f t="shared" si="70"/>
        <v>#REF!</v>
      </c>
      <c r="AQ99" s="54" t="e">
        <f t="shared" si="70"/>
        <v>#REF!</v>
      </c>
      <c r="AR99" s="54" t="e">
        <f t="shared" si="70"/>
        <v>#REF!</v>
      </c>
      <c r="AS99" s="54" t="e">
        <f t="shared" si="70"/>
        <v>#REF!</v>
      </c>
      <c r="AT99" s="54" t="e">
        <f t="shared" si="70"/>
        <v>#REF!</v>
      </c>
      <c r="AU99" s="54" t="e">
        <f t="shared" si="70"/>
        <v>#REF!</v>
      </c>
      <c r="AV99" s="54" t="e">
        <f t="shared" si="70"/>
        <v>#REF!</v>
      </c>
      <c r="AW99" s="54" t="e">
        <f t="shared" si="70"/>
        <v>#REF!</v>
      </c>
      <c r="AX99" s="54" t="e">
        <f t="shared" si="70"/>
        <v>#REF!</v>
      </c>
      <c r="AY99" s="54" t="e">
        <f t="shared" si="70"/>
        <v>#REF!</v>
      </c>
      <c r="AZ99" s="54" t="e">
        <f t="shared" si="70"/>
        <v>#REF!</v>
      </c>
      <c r="BA99" s="54" t="e">
        <f t="shared" si="70"/>
        <v>#REF!</v>
      </c>
      <c r="BB99" s="54" t="e">
        <f t="shared" si="70"/>
        <v>#REF!</v>
      </c>
      <c r="BC99" s="54" t="e">
        <f t="shared" si="70"/>
        <v>#REF!</v>
      </c>
      <c r="BD99" s="54" t="e">
        <f t="shared" si="76"/>
        <v>#REF!</v>
      </c>
      <c r="BE99" s="54" t="e">
        <f t="shared" si="76"/>
        <v>#REF!</v>
      </c>
      <c r="BF99" s="54" t="e">
        <f t="shared" si="76"/>
        <v>#REF!</v>
      </c>
      <c r="BG99" s="54" t="e">
        <f t="shared" si="76"/>
        <v>#REF!</v>
      </c>
      <c r="BH99" s="54" t="e">
        <f t="shared" si="75"/>
        <v>#REF!</v>
      </c>
      <c r="BI99" s="54" t="e">
        <f t="shared" si="75"/>
        <v>#REF!</v>
      </c>
      <c r="BJ99" s="54" t="e">
        <f t="shared" si="75"/>
        <v>#REF!</v>
      </c>
      <c r="BK99" s="54" t="e">
        <f t="shared" si="75"/>
        <v>#REF!</v>
      </c>
      <c r="BL99" s="54" t="e">
        <f t="shared" si="75"/>
        <v>#REF!</v>
      </c>
      <c r="BM99" s="54" t="e">
        <f t="shared" si="75"/>
        <v>#REF!</v>
      </c>
      <c r="BN99" s="54" t="e">
        <f t="shared" si="75"/>
        <v>#REF!</v>
      </c>
      <c r="BO99" s="54" t="e">
        <f t="shared" si="75"/>
        <v>#REF!</v>
      </c>
      <c r="BP99" s="54" t="e">
        <f t="shared" si="75"/>
        <v>#REF!</v>
      </c>
      <c r="BQ99" s="54" t="e">
        <f t="shared" si="75"/>
        <v>#REF!</v>
      </c>
      <c r="BR99" s="54" t="e">
        <f t="shared" si="72"/>
        <v>#REF!</v>
      </c>
      <c r="BS99" s="54" t="e">
        <f t="shared" si="72"/>
        <v>#REF!</v>
      </c>
      <c r="BT99" s="54" t="e">
        <f t="shared" si="72"/>
        <v>#REF!</v>
      </c>
      <c r="BU99" s="54" t="e">
        <f t="shared" si="72"/>
        <v>#REF!</v>
      </c>
      <c r="BV99" s="54" t="e">
        <f t="shared" si="72"/>
        <v>#REF!</v>
      </c>
      <c r="BW99" s="54" t="e">
        <f t="shared" si="72"/>
        <v>#REF!</v>
      </c>
      <c r="BX99" s="54" t="e">
        <f t="shared" si="72"/>
        <v>#REF!</v>
      </c>
      <c r="BY99" s="54" t="e">
        <f t="shared" si="72"/>
        <v>#REF!</v>
      </c>
      <c r="BZ99" s="54" t="e">
        <f t="shared" si="72"/>
        <v>#REF!</v>
      </c>
      <c r="CA99" s="54" t="e">
        <f t="shared" si="72"/>
        <v>#REF!</v>
      </c>
      <c r="CB99" s="54" t="e">
        <f t="shared" si="68"/>
        <v>#REF!</v>
      </c>
      <c r="CC99" s="54" t="e">
        <f t="shared" si="68"/>
        <v>#REF!</v>
      </c>
      <c r="CD99" s="54" t="e">
        <f t="shared" si="68"/>
        <v>#REF!</v>
      </c>
      <c r="CE99" s="54" t="e">
        <f t="shared" si="68"/>
        <v>#REF!</v>
      </c>
      <c r="CF99" s="54" t="e">
        <f t="shared" si="68"/>
        <v>#REF!</v>
      </c>
      <c r="CG99" s="54" t="e">
        <f t="shared" si="68"/>
        <v>#REF!</v>
      </c>
      <c r="CH99" s="54" t="e">
        <f t="shared" si="68"/>
        <v>#REF!</v>
      </c>
      <c r="CI99" s="54" t="e">
        <f t="shared" si="68"/>
        <v>#REF!</v>
      </c>
      <c r="CJ99" s="54" t="e">
        <f t="shared" si="68"/>
        <v>#REF!</v>
      </c>
    </row>
    <row r="100" spans="1:88" ht="34.5" customHeight="1">
      <c r="A100" s="82" t="s">
        <v>265</v>
      </c>
      <c r="B100" s="82" t="s">
        <v>96</v>
      </c>
      <c r="C100" s="82"/>
      <c r="D100" s="82"/>
      <c r="E100" s="129" t="e">
        <f>#REF!</f>
        <v>#REF!</v>
      </c>
      <c r="F100" s="129" t="e">
        <f>#REF!</f>
        <v>#REF!</v>
      </c>
      <c r="G100" s="82" t="s">
        <v>112</v>
      </c>
      <c r="H100" s="126" t="e">
        <f>#REF!</f>
        <v>#REF!</v>
      </c>
      <c r="I100" s="84">
        <v>0.96</v>
      </c>
      <c r="J100" s="126" t="e">
        <f>#REF!</f>
        <v>#REF!</v>
      </c>
      <c r="K100" s="126" t="e">
        <f t="shared" si="53"/>
        <v>#REF!</v>
      </c>
      <c r="L100" s="73" t="e">
        <f t="shared" si="54"/>
        <v>#REF!</v>
      </c>
      <c r="M100" s="83" t="e">
        <f>#REF!</f>
        <v>#REF!</v>
      </c>
      <c r="N100" s="84" t="e">
        <f>#REF!</f>
        <v>#REF!</v>
      </c>
      <c r="O100" s="73" t="e">
        <f t="shared" si="55"/>
        <v>#REF!</v>
      </c>
      <c r="P100" s="74" t="e">
        <f t="shared" si="61"/>
        <v>#REF!</v>
      </c>
      <c r="Q100" s="84" t="e">
        <f t="shared" si="56"/>
        <v>#REF!</v>
      </c>
      <c r="R100" s="74" t="e">
        <f t="shared" si="57"/>
        <v>#REF!</v>
      </c>
      <c r="S100" s="82"/>
      <c r="T100" s="127" t="e">
        <f>#REF!</f>
        <v>#REF!</v>
      </c>
      <c r="U100" s="85" t="e">
        <f>#REF!</f>
        <v>#REF!</v>
      </c>
      <c r="V100" s="86">
        <v>2.1000000000000001E-2</v>
      </c>
      <c r="W100" s="82"/>
      <c r="X100" s="192" t="e">
        <f t="shared" si="62"/>
        <v>#REF!</v>
      </c>
      <c r="Y100" s="87" t="e">
        <f>(NPV($C$2,Summary!$AE100:$CK100))*((1+$C$2)^0.5)</f>
        <v>#REF!</v>
      </c>
      <c r="Z100" s="75" t="e">
        <f t="shared" si="58"/>
        <v>#REF!</v>
      </c>
      <c r="AA100" s="75" t="e">
        <f t="shared" si="59"/>
        <v>#REF!</v>
      </c>
      <c r="AB100" s="75" t="e">
        <f t="shared" si="60"/>
        <v>#REF!</v>
      </c>
      <c r="AC100" s="54"/>
      <c r="AD100" s="54" t="str">
        <f t="shared" si="73"/>
        <v/>
      </c>
      <c r="AE100" s="54" t="str">
        <f t="shared" si="73"/>
        <v/>
      </c>
      <c r="AF100" s="54" t="str">
        <f t="shared" si="73"/>
        <v/>
      </c>
      <c r="AG100" s="54" t="str">
        <f t="shared" si="73"/>
        <v/>
      </c>
      <c r="AH100" s="54" t="str">
        <f t="shared" si="73"/>
        <v/>
      </c>
      <c r="AI100" s="54" t="str">
        <f t="shared" si="73"/>
        <v/>
      </c>
      <c r="AJ100" s="54" t="str">
        <f t="shared" si="73"/>
        <v/>
      </c>
      <c r="AK100" s="54" t="str">
        <f t="shared" si="73"/>
        <v/>
      </c>
      <c r="AL100" s="54" t="str">
        <f t="shared" si="73"/>
        <v/>
      </c>
      <c r="AM100" s="54" t="str">
        <f t="shared" si="73"/>
        <v/>
      </c>
      <c r="AN100" s="54" t="e">
        <f t="shared" si="70"/>
        <v>#REF!</v>
      </c>
      <c r="AO100" s="54" t="e">
        <f t="shared" si="70"/>
        <v>#REF!</v>
      </c>
      <c r="AP100" s="54" t="e">
        <f t="shared" si="70"/>
        <v>#REF!</v>
      </c>
      <c r="AQ100" s="54" t="e">
        <f t="shared" si="70"/>
        <v>#REF!</v>
      </c>
      <c r="AR100" s="54" t="e">
        <f t="shared" si="70"/>
        <v>#REF!</v>
      </c>
      <c r="AS100" s="54" t="e">
        <f t="shared" si="70"/>
        <v>#REF!</v>
      </c>
      <c r="AT100" s="54" t="e">
        <f t="shared" si="70"/>
        <v>#REF!</v>
      </c>
      <c r="AU100" s="54" t="e">
        <f t="shared" si="70"/>
        <v>#REF!</v>
      </c>
      <c r="AV100" s="54" t="e">
        <f t="shared" si="70"/>
        <v>#REF!</v>
      </c>
      <c r="AW100" s="54" t="e">
        <f t="shared" si="70"/>
        <v>#REF!</v>
      </c>
      <c r="AX100" s="54" t="e">
        <f t="shared" si="70"/>
        <v>#REF!</v>
      </c>
      <c r="AY100" s="54" t="e">
        <f t="shared" si="70"/>
        <v>#REF!</v>
      </c>
      <c r="AZ100" s="54" t="e">
        <f t="shared" si="70"/>
        <v>#REF!</v>
      </c>
      <c r="BA100" s="54" t="e">
        <f t="shared" si="70"/>
        <v>#REF!</v>
      </c>
      <c r="BB100" s="54" t="e">
        <f t="shared" si="70"/>
        <v>#REF!</v>
      </c>
      <c r="BC100" s="54" t="e">
        <f t="shared" si="70"/>
        <v>#REF!</v>
      </c>
      <c r="BD100" s="54" t="e">
        <f t="shared" si="76"/>
        <v>#REF!</v>
      </c>
      <c r="BE100" s="54" t="e">
        <f t="shared" si="76"/>
        <v>#REF!</v>
      </c>
      <c r="BF100" s="54" t="e">
        <f t="shared" si="76"/>
        <v>#REF!</v>
      </c>
      <c r="BG100" s="54" t="e">
        <f t="shared" si="76"/>
        <v>#REF!</v>
      </c>
      <c r="BH100" s="54" t="e">
        <f t="shared" si="75"/>
        <v>#REF!</v>
      </c>
      <c r="BI100" s="54" t="e">
        <f t="shared" si="75"/>
        <v>#REF!</v>
      </c>
      <c r="BJ100" s="54" t="e">
        <f t="shared" si="75"/>
        <v>#REF!</v>
      </c>
      <c r="BK100" s="54" t="e">
        <f t="shared" si="75"/>
        <v>#REF!</v>
      </c>
      <c r="BL100" s="54" t="e">
        <f t="shared" si="75"/>
        <v>#REF!</v>
      </c>
      <c r="BM100" s="54" t="e">
        <f t="shared" si="75"/>
        <v>#REF!</v>
      </c>
      <c r="BN100" s="54" t="e">
        <f t="shared" si="75"/>
        <v>#REF!</v>
      </c>
      <c r="BO100" s="54" t="e">
        <f t="shared" si="75"/>
        <v>#REF!</v>
      </c>
      <c r="BP100" s="54" t="e">
        <f t="shared" si="75"/>
        <v>#REF!</v>
      </c>
      <c r="BQ100" s="54" t="e">
        <f t="shared" si="75"/>
        <v>#REF!</v>
      </c>
      <c r="BR100" s="54" t="e">
        <f t="shared" si="72"/>
        <v>#REF!</v>
      </c>
      <c r="BS100" s="54" t="e">
        <f t="shared" si="72"/>
        <v>#REF!</v>
      </c>
      <c r="BT100" s="54" t="e">
        <f t="shared" si="72"/>
        <v>#REF!</v>
      </c>
      <c r="BU100" s="54" t="e">
        <f t="shared" si="72"/>
        <v>#REF!</v>
      </c>
      <c r="BV100" s="54" t="e">
        <f t="shared" si="72"/>
        <v>#REF!</v>
      </c>
      <c r="BW100" s="54" t="e">
        <f t="shared" si="72"/>
        <v>#REF!</v>
      </c>
      <c r="BX100" s="54" t="e">
        <f t="shared" si="72"/>
        <v>#REF!</v>
      </c>
      <c r="BY100" s="54" t="e">
        <f t="shared" si="72"/>
        <v>#REF!</v>
      </c>
      <c r="BZ100" s="54" t="e">
        <f t="shared" si="72"/>
        <v>#REF!</v>
      </c>
      <c r="CA100" s="54" t="e">
        <f t="shared" si="72"/>
        <v>#REF!</v>
      </c>
      <c r="CB100" s="54" t="e">
        <f t="shared" si="68"/>
        <v>#REF!</v>
      </c>
      <c r="CC100" s="54" t="e">
        <f t="shared" si="68"/>
        <v>#REF!</v>
      </c>
      <c r="CD100" s="54" t="e">
        <f t="shared" si="68"/>
        <v>#REF!</v>
      </c>
      <c r="CE100" s="54" t="e">
        <f t="shared" si="68"/>
        <v>#REF!</v>
      </c>
      <c r="CF100" s="54" t="e">
        <f t="shared" si="68"/>
        <v>#REF!</v>
      </c>
      <c r="CG100" s="54" t="e">
        <f t="shared" si="68"/>
        <v>#REF!</v>
      </c>
      <c r="CH100" s="54" t="e">
        <f t="shared" si="68"/>
        <v>#REF!</v>
      </c>
      <c r="CI100" s="54" t="e">
        <f t="shared" si="68"/>
        <v>#REF!</v>
      </c>
      <c r="CJ100" s="54" t="e">
        <f t="shared" si="68"/>
        <v>#REF!</v>
      </c>
    </row>
    <row r="101" spans="1:88" ht="34.5" customHeight="1">
      <c r="A101" s="82" t="s">
        <v>266</v>
      </c>
      <c r="B101" s="82" t="s">
        <v>96</v>
      </c>
      <c r="C101" s="82"/>
      <c r="D101" s="82"/>
      <c r="E101" s="129" t="e">
        <f>#REF!</f>
        <v>#REF!</v>
      </c>
      <c r="F101" s="129" t="e">
        <f>#REF!</f>
        <v>#REF!</v>
      </c>
      <c r="G101" s="82" t="s">
        <v>112</v>
      </c>
      <c r="H101" s="126" t="e">
        <f>#REF!</f>
        <v>#REF!</v>
      </c>
      <c r="I101" s="84">
        <v>0.96</v>
      </c>
      <c r="J101" s="126" t="e">
        <f>#REF!</f>
        <v>#REF!</v>
      </c>
      <c r="K101" s="126" t="e">
        <f t="shared" si="53"/>
        <v>#REF!</v>
      </c>
      <c r="L101" s="73" t="e">
        <f t="shared" si="54"/>
        <v>#REF!</v>
      </c>
      <c r="M101" s="83" t="e">
        <f>#REF!</f>
        <v>#REF!</v>
      </c>
      <c r="N101" s="84" t="e">
        <f>#REF!</f>
        <v>#REF!</v>
      </c>
      <c r="O101" s="73" t="e">
        <f t="shared" si="55"/>
        <v>#REF!</v>
      </c>
      <c r="P101" s="74" t="e">
        <f t="shared" si="61"/>
        <v>#REF!</v>
      </c>
      <c r="Q101" s="84" t="e">
        <f t="shared" si="56"/>
        <v>#REF!</v>
      </c>
      <c r="R101" s="74" t="e">
        <f t="shared" si="57"/>
        <v>#REF!</v>
      </c>
      <c r="S101" s="82"/>
      <c r="T101" s="127" t="e">
        <f>#REF!</f>
        <v>#REF!</v>
      </c>
      <c r="U101" s="85" t="e">
        <f>#REF!</f>
        <v>#REF!</v>
      </c>
      <c r="V101" s="86">
        <v>2.1000000000000001E-2</v>
      </c>
      <c r="W101" s="82"/>
      <c r="X101" s="192" t="e">
        <f t="shared" si="62"/>
        <v>#REF!</v>
      </c>
      <c r="Y101" s="87" t="e">
        <f>(NPV($C$2,Summary!$AE101:$CK101))*((1+$C$2)^0.5)</f>
        <v>#REF!</v>
      </c>
      <c r="Z101" s="75" t="e">
        <f t="shared" si="58"/>
        <v>#REF!</v>
      </c>
      <c r="AA101" s="75" t="e">
        <f t="shared" si="59"/>
        <v>#REF!</v>
      </c>
      <c r="AB101" s="75" t="e">
        <f t="shared" si="60"/>
        <v>#REF!</v>
      </c>
      <c r="AC101" s="54"/>
      <c r="AD101" s="54" t="str">
        <f t="shared" si="73"/>
        <v/>
      </c>
      <c r="AE101" s="54" t="str">
        <f t="shared" si="73"/>
        <v/>
      </c>
      <c r="AF101" s="54" t="str">
        <f t="shared" si="73"/>
        <v/>
      </c>
      <c r="AG101" s="54" t="str">
        <f t="shared" si="73"/>
        <v/>
      </c>
      <c r="AH101" s="54" t="str">
        <f t="shared" si="73"/>
        <v/>
      </c>
      <c r="AI101" s="54" t="str">
        <f t="shared" si="73"/>
        <v/>
      </c>
      <c r="AJ101" s="54" t="str">
        <f t="shared" si="73"/>
        <v/>
      </c>
      <c r="AK101" s="54" t="str">
        <f t="shared" si="73"/>
        <v/>
      </c>
      <c r="AL101" s="54" t="str">
        <f t="shared" si="73"/>
        <v/>
      </c>
      <c r="AM101" s="54" t="str">
        <f t="shared" si="73"/>
        <v/>
      </c>
      <c r="AN101" s="54" t="e">
        <f t="shared" si="70"/>
        <v>#REF!</v>
      </c>
      <c r="AO101" s="54" t="e">
        <f t="shared" si="70"/>
        <v>#REF!</v>
      </c>
      <c r="AP101" s="54" t="e">
        <f t="shared" si="70"/>
        <v>#REF!</v>
      </c>
      <c r="AQ101" s="54" t="e">
        <f t="shared" si="70"/>
        <v>#REF!</v>
      </c>
      <c r="AR101" s="54" t="e">
        <f t="shared" si="70"/>
        <v>#REF!</v>
      </c>
      <c r="AS101" s="54" t="e">
        <f t="shared" si="70"/>
        <v>#REF!</v>
      </c>
      <c r="AT101" s="54" t="e">
        <f t="shared" si="70"/>
        <v>#REF!</v>
      </c>
      <c r="AU101" s="54" t="e">
        <f t="shared" si="70"/>
        <v>#REF!</v>
      </c>
      <c r="AV101" s="54" t="e">
        <f t="shared" si="70"/>
        <v>#REF!</v>
      </c>
      <c r="AW101" s="54" t="e">
        <f t="shared" si="70"/>
        <v>#REF!</v>
      </c>
      <c r="AX101" s="54" t="e">
        <f t="shared" si="70"/>
        <v>#REF!</v>
      </c>
      <c r="AY101" s="54" t="e">
        <f t="shared" si="70"/>
        <v>#REF!</v>
      </c>
      <c r="AZ101" s="54" t="e">
        <f t="shared" si="70"/>
        <v>#REF!</v>
      </c>
      <c r="BA101" s="54" t="e">
        <f t="shared" si="70"/>
        <v>#REF!</v>
      </c>
      <c r="BB101" s="54" t="e">
        <f t="shared" si="70"/>
        <v>#REF!</v>
      </c>
      <c r="BC101" s="54" t="e">
        <f t="shared" si="70"/>
        <v>#REF!</v>
      </c>
      <c r="BD101" s="54" t="e">
        <f t="shared" si="76"/>
        <v>#REF!</v>
      </c>
      <c r="BE101" s="54" t="e">
        <f t="shared" si="76"/>
        <v>#REF!</v>
      </c>
      <c r="BF101" s="54" t="e">
        <f t="shared" si="76"/>
        <v>#REF!</v>
      </c>
      <c r="BG101" s="54" t="e">
        <f t="shared" si="76"/>
        <v>#REF!</v>
      </c>
      <c r="BH101" s="54" t="e">
        <f t="shared" si="75"/>
        <v>#REF!</v>
      </c>
      <c r="BI101" s="54" t="e">
        <f t="shared" si="75"/>
        <v>#REF!</v>
      </c>
      <c r="BJ101" s="54" t="e">
        <f t="shared" si="75"/>
        <v>#REF!</v>
      </c>
      <c r="BK101" s="54" t="e">
        <f t="shared" si="75"/>
        <v>#REF!</v>
      </c>
      <c r="BL101" s="54" t="e">
        <f t="shared" si="75"/>
        <v>#REF!</v>
      </c>
      <c r="BM101" s="54" t="e">
        <f t="shared" si="75"/>
        <v>#REF!</v>
      </c>
      <c r="BN101" s="54" t="e">
        <f t="shared" si="75"/>
        <v>#REF!</v>
      </c>
      <c r="BO101" s="54" t="e">
        <f t="shared" si="75"/>
        <v>#REF!</v>
      </c>
      <c r="BP101" s="54" t="e">
        <f t="shared" si="75"/>
        <v>#REF!</v>
      </c>
      <c r="BQ101" s="54" t="e">
        <f t="shared" si="75"/>
        <v>#REF!</v>
      </c>
      <c r="BR101" s="54" t="e">
        <f t="shared" si="72"/>
        <v>#REF!</v>
      </c>
      <c r="BS101" s="54" t="e">
        <f t="shared" si="72"/>
        <v>#REF!</v>
      </c>
      <c r="BT101" s="54" t="e">
        <f t="shared" si="72"/>
        <v>#REF!</v>
      </c>
      <c r="BU101" s="54" t="e">
        <f t="shared" si="72"/>
        <v>#REF!</v>
      </c>
      <c r="BV101" s="54" t="e">
        <f t="shared" si="72"/>
        <v>#REF!</v>
      </c>
      <c r="BW101" s="54" t="e">
        <f t="shared" si="72"/>
        <v>#REF!</v>
      </c>
      <c r="BX101" s="54" t="e">
        <f t="shared" si="72"/>
        <v>#REF!</v>
      </c>
      <c r="BY101" s="54" t="e">
        <f t="shared" si="72"/>
        <v>#REF!</v>
      </c>
      <c r="BZ101" s="54" t="e">
        <f t="shared" si="72"/>
        <v>#REF!</v>
      </c>
      <c r="CA101" s="54" t="e">
        <f t="shared" si="72"/>
        <v>#REF!</v>
      </c>
      <c r="CB101" s="54" t="e">
        <f t="shared" si="68"/>
        <v>#REF!</v>
      </c>
      <c r="CC101" s="54" t="e">
        <f t="shared" si="68"/>
        <v>#REF!</v>
      </c>
      <c r="CD101" s="54" t="e">
        <f t="shared" si="68"/>
        <v>#REF!</v>
      </c>
      <c r="CE101" s="54" t="e">
        <f t="shared" si="68"/>
        <v>#REF!</v>
      </c>
      <c r="CF101" s="54" t="e">
        <f t="shared" si="68"/>
        <v>#REF!</v>
      </c>
      <c r="CG101" s="54" t="e">
        <f t="shared" si="68"/>
        <v>#REF!</v>
      </c>
      <c r="CH101" s="54" t="e">
        <f t="shared" si="68"/>
        <v>#REF!</v>
      </c>
      <c r="CI101" s="54" t="e">
        <f t="shared" si="68"/>
        <v>#REF!</v>
      </c>
      <c r="CJ101" s="54" t="e">
        <f t="shared" si="68"/>
        <v>#REF!</v>
      </c>
    </row>
    <row r="102" spans="1:88" ht="34.5" customHeight="1">
      <c r="A102" s="82" t="s">
        <v>267</v>
      </c>
      <c r="B102" s="82" t="s">
        <v>96</v>
      </c>
      <c r="C102" s="82"/>
      <c r="D102" s="82"/>
      <c r="E102" s="129" t="e">
        <f>#REF!</f>
        <v>#REF!</v>
      </c>
      <c r="F102" s="129" t="e">
        <f>#REF!</f>
        <v>#REF!</v>
      </c>
      <c r="G102" s="82" t="s">
        <v>112</v>
      </c>
      <c r="H102" s="126" t="e">
        <f>#REF!</f>
        <v>#REF!</v>
      </c>
      <c r="I102" s="84">
        <v>0.96</v>
      </c>
      <c r="J102" s="126" t="e">
        <f>#REF!</f>
        <v>#REF!</v>
      </c>
      <c r="K102" s="126" t="e">
        <f t="shared" si="53"/>
        <v>#REF!</v>
      </c>
      <c r="L102" s="73" t="e">
        <f t="shared" si="54"/>
        <v>#REF!</v>
      </c>
      <c r="M102" s="83" t="e">
        <f>#REF!</f>
        <v>#REF!</v>
      </c>
      <c r="N102" s="84" t="e">
        <f>#REF!</f>
        <v>#REF!</v>
      </c>
      <c r="O102" s="73" t="e">
        <f t="shared" si="55"/>
        <v>#REF!</v>
      </c>
      <c r="P102" s="74" t="e">
        <f t="shared" si="61"/>
        <v>#REF!</v>
      </c>
      <c r="Q102" s="84" t="e">
        <f t="shared" si="56"/>
        <v>#REF!</v>
      </c>
      <c r="R102" s="74" t="e">
        <f t="shared" si="57"/>
        <v>#REF!</v>
      </c>
      <c r="S102" s="82"/>
      <c r="T102" s="127" t="e">
        <f>#REF!</f>
        <v>#REF!</v>
      </c>
      <c r="U102" s="85" t="e">
        <f>#REF!</f>
        <v>#REF!</v>
      </c>
      <c r="V102" s="86">
        <v>2.1000000000000001E-2</v>
      </c>
      <c r="W102" s="82"/>
      <c r="X102" s="192" t="e">
        <f t="shared" si="62"/>
        <v>#REF!</v>
      </c>
      <c r="Y102" s="87" t="e">
        <f>(NPV($C$2,Summary!$AE102:$CK102))*((1+$C$2)^0.5)</f>
        <v>#REF!</v>
      </c>
      <c r="Z102" s="75" t="e">
        <f t="shared" si="58"/>
        <v>#REF!</v>
      </c>
      <c r="AA102" s="75" t="e">
        <f t="shared" si="59"/>
        <v>#REF!</v>
      </c>
      <c r="AB102" s="75" t="e">
        <f t="shared" si="60"/>
        <v>#REF!</v>
      </c>
      <c r="AC102" s="54"/>
      <c r="AD102" s="54" t="str">
        <f t="shared" si="73"/>
        <v/>
      </c>
      <c r="AE102" s="54" t="str">
        <f t="shared" si="73"/>
        <v/>
      </c>
      <c r="AF102" s="54" t="str">
        <f t="shared" si="73"/>
        <v/>
      </c>
      <c r="AG102" s="54" t="str">
        <f t="shared" si="73"/>
        <v/>
      </c>
      <c r="AH102" s="54" t="str">
        <f t="shared" si="73"/>
        <v/>
      </c>
      <c r="AI102" s="54" t="str">
        <f t="shared" si="73"/>
        <v/>
      </c>
      <c r="AJ102" s="54" t="str">
        <f t="shared" si="73"/>
        <v/>
      </c>
      <c r="AK102" s="54" t="str">
        <f t="shared" si="73"/>
        <v/>
      </c>
      <c r="AL102" s="54" t="str">
        <f t="shared" si="73"/>
        <v/>
      </c>
      <c r="AM102" s="54" t="str">
        <f t="shared" si="73"/>
        <v/>
      </c>
      <c r="AN102" s="54" t="e">
        <f t="shared" si="70"/>
        <v>#REF!</v>
      </c>
      <c r="AO102" s="54" t="e">
        <f t="shared" si="70"/>
        <v>#REF!</v>
      </c>
      <c r="AP102" s="54" t="e">
        <f t="shared" si="70"/>
        <v>#REF!</v>
      </c>
      <c r="AQ102" s="54" t="e">
        <f t="shared" si="70"/>
        <v>#REF!</v>
      </c>
      <c r="AR102" s="54" t="e">
        <f t="shared" si="70"/>
        <v>#REF!</v>
      </c>
      <c r="AS102" s="54" t="e">
        <f t="shared" si="70"/>
        <v>#REF!</v>
      </c>
      <c r="AT102" s="54" t="e">
        <f t="shared" si="70"/>
        <v>#REF!</v>
      </c>
      <c r="AU102" s="54" t="e">
        <f t="shared" si="70"/>
        <v>#REF!</v>
      </c>
      <c r="AV102" s="54" t="e">
        <f t="shared" si="70"/>
        <v>#REF!</v>
      </c>
      <c r="AW102" s="54" t="e">
        <f t="shared" si="70"/>
        <v>#REF!</v>
      </c>
      <c r="AX102" s="54" t="e">
        <f t="shared" si="70"/>
        <v>#REF!</v>
      </c>
      <c r="AY102" s="54" t="e">
        <f t="shared" si="70"/>
        <v>#REF!</v>
      </c>
      <c r="AZ102" s="54" t="e">
        <f t="shared" si="70"/>
        <v>#REF!</v>
      </c>
      <c r="BA102" s="54" t="e">
        <f t="shared" si="70"/>
        <v>#REF!</v>
      </c>
      <c r="BB102" s="54" t="e">
        <f t="shared" si="70"/>
        <v>#REF!</v>
      </c>
      <c r="BC102" s="54" t="e">
        <f t="shared" si="70"/>
        <v>#REF!</v>
      </c>
      <c r="BD102" s="54" t="e">
        <f t="shared" si="76"/>
        <v>#REF!</v>
      </c>
      <c r="BE102" s="54" t="e">
        <f t="shared" si="76"/>
        <v>#REF!</v>
      </c>
      <c r="BF102" s="54" t="e">
        <f t="shared" si="76"/>
        <v>#REF!</v>
      </c>
      <c r="BG102" s="54" t="e">
        <f t="shared" si="76"/>
        <v>#REF!</v>
      </c>
      <c r="BH102" s="54" t="e">
        <f t="shared" si="75"/>
        <v>#REF!</v>
      </c>
      <c r="BI102" s="54" t="e">
        <f t="shared" si="75"/>
        <v>#REF!</v>
      </c>
      <c r="BJ102" s="54" t="e">
        <f t="shared" si="75"/>
        <v>#REF!</v>
      </c>
      <c r="BK102" s="54" t="e">
        <f t="shared" si="75"/>
        <v>#REF!</v>
      </c>
      <c r="BL102" s="54" t="e">
        <f t="shared" si="75"/>
        <v>#REF!</v>
      </c>
      <c r="BM102" s="54" t="e">
        <f t="shared" si="75"/>
        <v>#REF!</v>
      </c>
      <c r="BN102" s="54" t="e">
        <f t="shared" si="75"/>
        <v>#REF!</v>
      </c>
      <c r="BO102" s="54" t="e">
        <f t="shared" si="75"/>
        <v>#REF!</v>
      </c>
      <c r="BP102" s="54" t="e">
        <f t="shared" si="75"/>
        <v>#REF!</v>
      </c>
      <c r="BQ102" s="54" t="e">
        <f t="shared" si="75"/>
        <v>#REF!</v>
      </c>
      <c r="BR102" s="54" t="e">
        <f t="shared" si="72"/>
        <v>#REF!</v>
      </c>
      <c r="BS102" s="54" t="e">
        <f t="shared" si="72"/>
        <v>#REF!</v>
      </c>
      <c r="BT102" s="54" t="e">
        <f t="shared" si="72"/>
        <v>#REF!</v>
      </c>
      <c r="BU102" s="54" t="e">
        <f t="shared" si="72"/>
        <v>#REF!</v>
      </c>
      <c r="BV102" s="54" t="e">
        <f t="shared" si="72"/>
        <v>#REF!</v>
      </c>
      <c r="BW102" s="54" t="e">
        <f t="shared" si="72"/>
        <v>#REF!</v>
      </c>
      <c r="BX102" s="54" t="e">
        <f t="shared" si="72"/>
        <v>#REF!</v>
      </c>
      <c r="BY102" s="54" t="e">
        <f t="shared" si="72"/>
        <v>#REF!</v>
      </c>
      <c r="BZ102" s="54" t="e">
        <f t="shared" si="72"/>
        <v>#REF!</v>
      </c>
      <c r="CA102" s="54" t="e">
        <f t="shared" si="72"/>
        <v>#REF!</v>
      </c>
      <c r="CB102" s="54" t="e">
        <f t="shared" si="68"/>
        <v>#REF!</v>
      </c>
      <c r="CC102" s="54" t="e">
        <f t="shared" si="68"/>
        <v>#REF!</v>
      </c>
      <c r="CD102" s="54" t="e">
        <f t="shared" si="68"/>
        <v>#REF!</v>
      </c>
      <c r="CE102" s="54" t="e">
        <f t="shared" si="68"/>
        <v>#REF!</v>
      </c>
      <c r="CF102" s="54" t="e">
        <f t="shared" si="68"/>
        <v>#REF!</v>
      </c>
      <c r="CG102" s="54" t="e">
        <f t="shared" si="68"/>
        <v>#REF!</v>
      </c>
      <c r="CH102" s="54" t="e">
        <f t="shared" si="68"/>
        <v>#REF!</v>
      </c>
      <c r="CI102" s="54" t="e">
        <f t="shared" si="68"/>
        <v>#REF!</v>
      </c>
      <c r="CJ102" s="54" t="e">
        <f t="shared" si="68"/>
        <v>#REF!</v>
      </c>
    </row>
    <row r="103" spans="1:88" ht="34.5" customHeight="1">
      <c r="A103" s="82" t="s">
        <v>268</v>
      </c>
      <c r="B103" s="82" t="s">
        <v>96</v>
      </c>
      <c r="C103" s="82"/>
      <c r="D103" s="82"/>
      <c r="E103" s="129" t="e">
        <f>#REF!</f>
        <v>#REF!</v>
      </c>
      <c r="F103" s="129" t="e">
        <f>#REF!</f>
        <v>#REF!</v>
      </c>
      <c r="G103" s="82" t="s">
        <v>112</v>
      </c>
      <c r="H103" s="126" t="e">
        <f>#REF!</f>
        <v>#REF!</v>
      </c>
      <c r="I103" s="84">
        <v>0.96</v>
      </c>
      <c r="J103" s="126" t="e">
        <f>#REF!</f>
        <v>#REF!</v>
      </c>
      <c r="K103" s="126" t="e">
        <f t="shared" si="53"/>
        <v>#REF!</v>
      </c>
      <c r="L103" s="73" t="e">
        <f t="shared" si="54"/>
        <v>#REF!</v>
      </c>
      <c r="M103" s="83" t="e">
        <f>#REF!</f>
        <v>#REF!</v>
      </c>
      <c r="N103" s="84" t="e">
        <f>#REF!</f>
        <v>#REF!</v>
      </c>
      <c r="O103" s="73" t="e">
        <f t="shared" si="55"/>
        <v>#REF!</v>
      </c>
      <c r="P103" s="74" t="e">
        <f t="shared" si="61"/>
        <v>#REF!</v>
      </c>
      <c r="Q103" s="84" t="e">
        <f t="shared" si="56"/>
        <v>#REF!</v>
      </c>
      <c r="R103" s="74" t="e">
        <f t="shared" si="57"/>
        <v>#REF!</v>
      </c>
      <c r="S103" s="82"/>
      <c r="T103" s="127" t="e">
        <f>#REF!</f>
        <v>#REF!</v>
      </c>
      <c r="U103" s="85" t="e">
        <f>#REF!</f>
        <v>#REF!</v>
      </c>
      <c r="V103" s="86">
        <v>2.1000000000000001E-2</v>
      </c>
      <c r="W103" s="82"/>
      <c r="X103" s="192" t="e">
        <f t="shared" si="62"/>
        <v>#REF!</v>
      </c>
      <c r="Y103" s="87" t="e">
        <f>(NPV($C$2,Summary!$AE103:$CK103))*((1+$C$2)^0.5)</f>
        <v>#REF!</v>
      </c>
      <c r="Z103" s="75" t="e">
        <f t="shared" si="58"/>
        <v>#REF!</v>
      </c>
      <c r="AA103" s="75" t="e">
        <f t="shared" si="59"/>
        <v>#REF!</v>
      </c>
      <c r="AB103" s="75" t="e">
        <f t="shared" si="60"/>
        <v>#REF!</v>
      </c>
      <c r="AC103" s="54"/>
      <c r="AD103" s="54" t="str">
        <f t="shared" si="73"/>
        <v/>
      </c>
      <c r="AE103" s="54" t="str">
        <f t="shared" si="73"/>
        <v/>
      </c>
      <c r="AF103" s="54" t="str">
        <f t="shared" si="73"/>
        <v/>
      </c>
      <c r="AG103" s="54" t="str">
        <f t="shared" si="73"/>
        <v/>
      </c>
      <c r="AH103" s="54" t="str">
        <f t="shared" si="73"/>
        <v/>
      </c>
      <c r="AI103" s="54" t="str">
        <f t="shared" si="73"/>
        <v/>
      </c>
      <c r="AJ103" s="54" t="str">
        <f t="shared" si="73"/>
        <v/>
      </c>
      <c r="AK103" s="54" t="str">
        <f t="shared" si="73"/>
        <v/>
      </c>
      <c r="AL103" s="54" t="str">
        <f t="shared" si="73"/>
        <v/>
      </c>
      <c r="AM103" s="54" t="str">
        <f t="shared" si="73"/>
        <v/>
      </c>
      <c r="AN103" s="54" t="e">
        <f t="shared" si="70"/>
        <v>#REF!</v>
      </c>
      <c r="AO103" s="54" t="e">
        <f t="shared" si="70"/>
        <v>#REF!</v>
      </c>
      <c r="AP103" s="54" t="e">
        <f t="shared" si="70"/>
        <v>#REF!</v>
      </c>
      <c r="AQ103" s="54" t="e">
        <f t="shared" si="70"/>
        <v>#REF!</v>
      </c>
      <c r="AR103" s="54" t="e">
        <f t="shared" si="70"/>
        <v>#REF!</v>
      </c>
      <c r="AS103" s="54" t="e">
        <f t="shared" si="70"/>
        <v>#REF!</v>
      </c>
      <c r="AT103" s="54" t="e">
        <f t="shared" si="70"/>
        <v>#REF!</v>
      </c>
      <c r="AU103" s="54" t="e">
        <f t="shared" si="70"/>
        <v>#REF!</v>
      </c>
      <c r="AV103" s="54" t="e">
        <f t="shared" si="70"/>
        <v>#REF!</v>
      </c>
      <c r="AW103" s="54" t="e">
        <f t="shared" si="70"/>
        <v>#REF!</v>
      </c>
      <c r="AX103" s="54" t="e">
        <f t="shared" si="70"/>
        <v>#REF!</v>
      </c>
      <c r="AY103" s="54" t="e">
        <f t="shared" si="70"/>
        <v>#REF!</v>
      </c>
      <c r="AZ103" s="54" t="e">
        <f t="shared" si="70"/>
        <v>#REF!</v>
      </c>
      <c r="BA103" s="54" t="e">
        <f t="shared" si="70"/>
        <v>#REF!</v>
      </c>
      <c r="BB103" s="54" t="e">
        <f t="shared" si="70"/>
        <v>#REF!</v>
      </c>
      <c r="BC103" s="54" t="e">
        <f t="shared" si="70"/>
        <v>#REF!</v>
      </c>
      <c r="BD103" s="54" t="e">
        <f t="shared" si="76"/>
        <v>#REF!</v>
      </c>
      <c r="BE103" s="54" t="e">
        <f t="shared" si="76"/>
        <v>#REF!</v>
      </c>
      <c r="BF103" s="54" t="e">
        <f t="shared" si="76"/>
        <v>#REF!</v>
      </c>
      <c r="BG103" s="54" t="e">
        <f t="shared" si="76"/>
        <v>#REF!</v>
      </c>
      <c r="BH103" s="54" t="e">
        <f t="shared" si="75"/>
        <v>#REF!</v>
      </c>
      <c r="BI103" s="54" t="e">
        <f t="shared" si="75"/>
        <v>#REF!</v>
      </c>
      <c r="BJ103" s="54" t="e">
        <f t="shared" si="75"/>
        <v>#REF!</v>
      </c>
      <c r="BK103" s="54" t="e">
        <f t="shared" si="75"/>
        <v>#REF!</v>
      </c>
      <c r="BL103" s="54" t="e">
        <f t="shared" si="75"/>
        <v>#REF!</v>
      </c>
      <c r="BM103" s="54" t="e">
        <f t="shared" si="75"/>
        <v>#REF!</v>
      </c>
      <c r="BN103" s="54" t="e">
        <f t="shared" si="75"/>
        <v>#REF!</v>
      </c>
      <c r="BO103" s="54" t="e">
        <f t="shared" si="75"/>
        <v>#REF!</v>
      </c>
      <c r="BP103" s="54" t="e">
        <f t="shared" si="75"/>
        <v>#REF!</v>
      </c>
      <c r="BQ103" s="54" t="e">
        <f t="shared" si="75"/>
        <v>#REF!</v>
      </c>
      <c r="BR103" s="54" t="e">
        <f t="shared" si="72"/>
        <v>#REF!</v>
      </c>
      <c r="BS103" s="54" t="e">
        <f t="shared" si="72"/>
        <v>#REF!</v>
      </c>
      <c r="BT103" s="54" t="e">
        <f t="shared" si="72"/>
        <v>#REF!</v>
      </c>
      <c r="BU103" s="54" t="e">
        <f t="shared" si="72"/>
        <v>#REF!</v>
      </c>
      <c r="BV103" s="54" t="e">
        <f t="shared" si="72"/>
        <v>#REF!</v>
      </c>
      <c r="BW103" s="54" t="e">
        <f t="shared" si="72"/>
        <v>#REF!</v>
      </c>
      <c r="BX103" s="54" t="e">
        <f t="shared" si="72"/>
        <v>#REF!</v>
      </c>
      <c r="BY103" s="54" t="e">
        <f t="shared" si="72"/>
        <v>#REF!</v>
      </c>
      <c r="BZ103" s="54" t="e">
        <f t="shared" si="72"/>
        <v>#REF!</v>
      </c>
      <c r="CA103" s="54" t="e">
        <f t="shared" si="72"/>
        <v>#REF!</v>
      </c>
      <c r="CB103" s="54" t="e">
        <f t="shared" si="72"/>
        <v>#REF!</v>
      </c>
      <c r="CC103" s="54" t="e">
        <f t="shared" si="72"/>
        <v>#REF!</v>
      </c>
      <c r="CD103" s="54" t="e">
        <f t="shared" si="72"/>
        <v>#REF!</v>
      </c>
      <c r="CE103" s="54" t="e">
        <f t="shared" si="72"/>
        <v>#REF!</v>
      </c>
      <c r="CF103" s="54" t="e">
        <f t="shared" si="72"/>
        <v>#REF!</v>
      </c>
      <c r="CG103" s="54" t="e">
        <f t="shared" si="72"/>
        <v>#REF!</v>
      </c>
      <c r="CH103" s="54" t="e">
        <f t="shared" ref="CB103:CJ111" si="77">IF(CH$11=0,"",IF(CH$11&lt;=$H103,(IF($Q103=0,$P103,$Q103))*HLOOKUP($B103,CommercialAC,CH$7+1,FALSE),0))</f>
        <v>#REF!</v>
      </c>
      <c r="CI103" s="54" t="e">
        <f t="shared" si="77"/>
        <v>#REF!</v>
      </c>
      <c r="CJ103" s="54" t="e">
        <f t="shared" si="77"/>
        <v>#REF!</v>
      </c>
    </row>
    <row r="104" spans="1:88" ht="34.5" customHeight="1">
      <c r="A104" s="82" t="s">
        <v>269</v>
      </c>
      <c r="B104" s="82" t="s">
        <v>96</v>
      </c>
      <c r="C104" s="82"/>
      <c r="D104" s="82"/>
      <c r="E104" s="129" t="e">
        <f>#REF!</f>
        <v>#REF!</v>
      </c>
      <c r="F104" s="129" t="e">
        <f>#REF!</f>
        <v>#REF!</v>
      </c>
      <c r="G104" s="82" t="s">
        <v>112</v>
      </c>
      <c r="H104" s="126" t="e">
        <f>#REF!</f>
        <v>#REF!</v>
      </c>
      <c r="I104" s="84">
        <v>0.96</v>
      </c>
      <c r="J104" s="126" t="e">
        <f>#REF!</f>
        <v>#REF!</v>
      </c>
      <c r="K104" s="126" t="e">
        <f t="shared" si="53"/>
        <v>#REF!</v>
      </c>
      <c r="L104" s="73" t="e">
        <f t="shared" si="54"/>
        <v>#REF!</v>
      </c>
      <c r="M104" s="83" t="e">
        <f>#REF!</f>
        <v>#REF!</v>
      </c>
      <c r="N104" s="84" t="e">
        <f>#REF!</f>
        <v>#REF!</v>
      </c>
      <c r="O104" s="73" t="e">
        <f t="shared" si="55"/>
        <v>#REF!</v>
      </c>
      <c r="P104" s="74" t="e">
        <f t="shared" si="61"/>
        <v>#REF!</v>
      </c>
      <c r="Q104" s="84" t="e">
        <f t="shared" si="56"/>
        <v>#REF!</v>
      </c>
      <c r="R104" s="74" t="e">
        <f t="shared" si="57"/>
        <v>#REF!</v>
      </c>
      <c r="S104" s="82"/>
      <c r="T104" s="127" t="e">
        <f>#REF!</f>
        <v>#REF!</v>
      </c>
      <c r="U104" s="85" t="e">
        <f>#REF!</f>
        <v>#REF!</v>
      </c>
      <c r="V104" s="86">
        <v>2.1000000000000001E-2</v>
      </c>
      <c r="W104" s="82"/>
      <c r="X104" s="192" t="e">
        <f t="shared" si="62"/>
        <v>#REF!</v>
      </c>
      <c r="Y104" s="87" t="e">
        <f>(NPV($C$2,Summary!$AE104:$CK104))*((1+$C$2)^0.5)</f>
        <v>#REF!</v>
      </c>
      <c r="Z104" s="75" t="e">
        <f t="shared" si="58"/>
        <v>#REF!</v>
      </c>
      <c r="AA104" s="75" t="e">
        <f t="shared" si="59"/>
        <v>#REF!</v>
      </c>
      <c r="AB104" s="75" t="e">
        <f t="shared" si="60"/>
        <v>#REF!</v>
      </c>
      <c r="AC104" s="54"/>
      <c r="AD104" s="54" t="str">
        <f t="shared" si="73"/>
        <v/>
      </c>
      <c r="AE104" s="54" t="str">
        <f t="shared" si="73"/>
        <v/>
      </c>
      <c r="AF104" s="54" t="str">
        <f t="shared" si="73"/>
        <v/>
      </c>
      <c r="AG104" s="54" t="str">
        <f t="shared" si="73"/>
        <v/>
      </c>
      <c r="AH104" s="54" t="str">
        <f t="shared" si="73"/>
        <v/>
      </c>
      <c r="AI104" s="54" t="str">
        <f t="shared" si="73"/>
        <v/>
      </c>
      <c r="AJ104" s="54" t="str">
        <f t="shared" si="73"/>
        <v/>
      </c>
      <c r="AK104" s="54" t="str">
        <f t="shared" si="73"/>
        <v/>
      </c>
      <c r="AL104" s="54" t="str">
        <f t="shared" si="73"/>
        <v/>
      </c>
      <c r="AM104" s="54" t="str">
        <f t="shared" si="73"/>
        <v/>
      </c>
      <c r="AN104" s="54" t="e">
        <f t="shared" si="70"/>
        <v>#REF!</v>
      </c>
      <c r="AO104" s="54" t="e">
        <f t="shared" si="70"/>
        <v>#REF!</v>
      </c>
      <c r="AP104" s="54" t="e">
        <f t="shared" si="70"/>
        <v>#REF!</v>
      </c>
      <c r="AQ104" s="54" t="e">
        <f t="shared" si="70"/>
        <v>#REF!</v>
      </c>
      <c r="AR104" s="54" t="e">
        <f t="shared" si="70"/>
        <v>#REF!</v>
      </c>
      <c r="AS104" s="54" t="e">
        <f t="shared" si="70"/>
        <v>#REF!</v>
      </c>
      <c r="AT104" s="54" t="e">
        <f t="shared" si="70"/>
        <v>#REF!</v>
      </c>
      <c r="AU104" s="54" t="e">
        <f t="shared" si="70"/>
        <v>#REF!</v>
      </c>
      <c r="AV104" s="54" t="e">
        <f t="shared" si="70"/>
        <v>#REF!</v>
      </c>
      <c r="AW104" s="54" t="e">
        <f t="shared" si="70"/>
        <v>#REF!</v>
      </c>
      <c r="AX104" s="54" t="e">
        <f t="shared" si="70"/>
        <v>#REF!</v>
      </c>
      <c r="AY104" s="54" t="e">
        <f t="shared" si="70"/>
        <v>#REF!</v>
      </c>
      <c r="AZ104" s="54" t="e">
        <f t="shared" si="70"/>
        <v>#REF!</v>
      </c>
      <c r="BA104" s="54" t="e">
        <f t="shared" si="70"/>
        <v>#REF!</v>
      </c>
      <c r="BB104" s="54" t="e">
        <f t="shared" si="70"/>
        <v>#REF!</v>
      </c>
      <c r="BC104" s="54" t="e">
        <f t="shared" si="70"/>
        <v>#REF!</v>
      </c>
      <c r="BD104" s="54" t="e">
        <f t="shared" si="76"/>
        <v>#REF!</v>
      </c>
      <c r="BE104" s="54" t="e">
        <f t="shared" si="76"/>
        <v>#REF!</v>
      </c>
      <c r="BF104" s="54" t="e">
        <f t="shared" si="76"/>
        <v>#REF!</v>
      </c>
      <c r="BG104" s="54" t="e">
        <f t="shared" si="76"/>
        <v>#REF!</v>
      </c>
      <c r="BH104" s="54" t="e">
        <f t="shared" si="75"/>
        <v>#REF!</v>
      </c>
      <c r="BI104" s="54" t="e">
        <f t="shared" si="75"/>
        <v>#REF!</v>
      </c>
      <c r="BJ104" s="54" t="e">
        <f t="shared" si="75"/>
        <v>#REF!</v>
      </c>
      <c r="BK104" s="54" t="e">
        <f t="shared" si="75"/>
        <v>#REF!</v>
      </c>
      <c r="BL104" s="54" t="e">
        <f t="shared" si="75"/>
        <v>#REF!</v>
      </c>
      <c r="BM104" s="54" t="e">
        <f t="shared" si="75"/>
        <v>#REF!</v>
      </c>
      <c r="BN104" s="54" t="e">
        <f t="shared" si="75"/>
        <v>#REF!</v>
      </c>
      <c r="BO104" s="54" t="e">
        <f t="shared" si="75"/>
        <v>#REF!</v>
      </c>
      <c r="BP104" s="54" t="e">
        <f t="shared" si="75"/>
        <v>#REF!</v>
      </c>
      <c r="BQ104" s="54" t="e">
        <f t="shared" si="75"/>
        <v>#REF!</v>
      </c>
      <c r="BR104" s="54" t="e">
        <f t="shared" si="72"/>
        <v>#REF!</v>
      </c>
      <c r="BS104" s="54" t="e">
        <f t="shared" si="72"/>
        <v>#REF!</v>
      </c>
      <c r="BT104" s="54" t="e">
        <f t="shared" si="72"/>
        <v>#REF!</v>
      </c>
      <c r="BU104" s="54" t="e">
        <f t="shared" si="72"/>
        <v>#REF!</v>
      </c>
      <c r="BV104" s="54" t="e">
        <f t="shared" si="72"/>
        <v>#REF!</v>
      </c>
      <c r="BW104" s="54" t="e">
        <f t="shared" si="72"/>
        <v>#REF!</v>
      </c>
      <c r="BX104" s="54" t="e">
        <f t="shared" si="72"/>
        <v>#REF!</v>
      </c>
      <c r="BY104" s="54" t="e">
        <f t="shared" si="72"/>
        <v>#REF!</v>
      </c>
      <c r="BZ104" s="54" t="e">
        <f t="shared" si="72"/>
        <v>#REF!</v>
      </c>
      <c r="CA104" s="54" t="e">
        <f t="shared" si="72"/>
        <v>#REF!</v>
      </c>
      <c r="CB104" s="54" t="e">
        <f t="shared" si="77"/>
        <v>#REF!</v>
      </c>
      <c r="CC104" s="54" t="e">
        <f t="shared" si="77"/>
        <v>#REF!</v>
      </c>
      <c r="CD104" s="54" t="e">
        <f t="shared" si="77"/>
        <v>#REF!</v>
      </c>
      <c r="CE104" s="54" t="e">
        <f t="shared" si="77"/>
        <v>#REF!</v>
      </c>
      <c r="CF104" s="54" t="e">
        <f t="shared" si="77"/>
        <v>#REF!</v>
      </c>
      <c r="CG104" s="54" t="e">
        <f t="shared" si="77"/>
        <v>#REF!</v>
      </c>
      <c r="CH104" s="54" t="e">
        <f t="shared" si="77"/>
        <v>#REF!</v>
      </c>
      <c r="CI104" s="54" t="e">
        <f t="shared" si="77"/>
        <v>#REF!</v>
      </c>
      <c r="CJ104" s="54" t="e">
        <f t="shared" si="77"/>
        <v>#REF!</v>
      </c>
    </row>
    <row r="105" spans="1:88" ht="34.5" customHeight="1">
      <c r="A105" s="82" t="s">
        <v>270</v>
      </c>
      <c r="B105" s="82" t="s">
        <v>96</v>
      </c>
      <c r="C105" s="82"/>
      <c r="D105" s="82"/>
      <c r="E105" s="129" t="e">
        <f>#REF!</f>
        <v>#REF!</v>
      </c>
      <c r="F105" s="129" t="e">
        <f>#REF!</f>
        <v>#REF!</v>
      </c>
      <c r="G105" s="82" t="s">
        <v>112</v>
      </c>
      <c r="H105" s="126" t="e">
        <f>#REF!</f>
        <v>#REF!</v>
      </c>
      <c r="I105" s="84">
        <v>0.96</v>
      </c>
      <c r="J105" s="126" t="e">
        <f>#REF!</f>
        <v>#REF!</v>
      </c>
      <c r="K105" s="126" t="e">
        <f t="shared" si="53"/>
        <v>#REF!</v>
      </c>
      <c r="L105" s="73" t="e">
        <f t="shared" si="54"/>
        <v>#REF!</v>
      </c>
      <c r="M105" s="83" t="e">
        <f>#REF!</f>
        <v>#REF!</v>
      </c>
      <c r="N105" s="84" t="e">
        <f>#REF!</f>
        <v>#REF!</v>
      </c>
      <c r="O105" s="73" t="e">
        <f t="shared" si="55"/>
        <v>#REF!</v>
      </c>
      <c r="P105" s="74" t="e">
        <f t="shared" si="61"/>
        <v>#REF!</v>
      </c>
      <c r="Q105" s="84" t="e">
        <f t="shared" si="56"/>
        <v>#REF!</v>
      </c>
      <c r="R105" s="74" t="e">
        <f t="shared" si="57"/>
        <v>#REF!</v>
      </c>
      <c r="S105" s="82"/>
      <c r="T105" s="127" t="e">
        <f>#REF!</f>
        <v>#REF!</v>
      </c>
      <c r="U105" s="85" t="e">
        <f>#REF!</f>
        <v>#REF!</v>
      </c>
      <c r="V105" s="86">
        <v>2.1000000000000001E-2</v>
      </c>
      <c r="W105" s="82"/>
      <c r="X105" s="192" t="e">
        <f t="shared" si="62"/>
        <v>#REF!</v>
      </c>
      <c r="Y105" s="87" t="e">
        <f>(NPV($C$2,Summary!$AE105:$CK105))*((1+$C$2)^0.5)</f>
        <v>#REF!</v>
      </c>
      <c r="Z105" s="75" t="e">
        <f t="shared" si="58"/>
        <v>#REF!</v>
      </c>
      <c r="AA105" s="75" t="e">
        <f t="shared" si="59"/>
        <v>#REF!</v>
      </c>
      <c r="AB105" s="75" t="e">
        <f t="shared" si="60"/>
        <v>#REF!</v>
      </c>
      <c r="AC105" s="54"/>
      <c r="AD105" s="54" t="str">
        <f t="shared" si="73"/>
        <v/>
      </c>
      <c r="AE105" s="54" t="str">
        <f t="shared" si="73"/>
        <v/>
      </c>
      <c r="AF105" s="54" t="str">
        <f t="shared" si="73"/>
        <v/>
      </c>
      <c r="AG105" s="54" t="str">
        <f t="shared" si="73"/>
        <v/>
      </c>
      <c r="AH105" s="54" t="str">
        <f t="shared" si="73"/>
        <v/>
      </c>
      <c r="AI105" s="54" t="str">
        <f t="shared" si="73"/>
        <v/>
      </c>
      <c r="AJ105" s="54" t="str">
        <f t="shared" si="73"/>
        <v/>
      </c>
      <c r="AK105" s="54" t="str">
        <f t="shared" si="73"/>
        <v/>
      </c>
      <c r="AL105" s="54" t="str">
        <f t="shared" si="73"/>
        <v/>
      </c>
      <c r="AM105" s="54" t="str">
        <f t="shared" si="73"/>
        <v/>
      </c>
      <c r="AN105" s="54" t="e">
        <f t="shared" si="70"/>
        <v>#REF!</v>
      </c>
      <c r="AO105" s="54" t="e">
        <f t="shared" si="70"/>
        <v>#REF!</v>
      </c>
      <c r="AP105" s="54" t="e">
        <f t="shared" si="70"/>
        <v>#REF!</v>
      </c>
      <c r="AQ105" s="54" t="e">
        <f t="shared" si="70"/>
        <v>#REF!</v>
      </c>
      <c r="AR105" s="54" t="e">
        <f t="shared" si="70"/>
        <v>#REF!</v>
      </c>
      <c r="AS105" s="54" t="e">
        <f t="shared" si="70"/>
        <v>#REF!</v>
      </c>
      <c r="AT105" s="54" t="e">
        <f t="shared" si="70"/>
        <v>#REF!</v>
      </c>
      <c r="AU105" s="54" t="e">
        <f t="shared" si="70"/>
        <v>#REF!</v>
      </c>
      <c r="AV105" s="54" t="e">
        <f t="shared" si="70"/>
        <v>#REF!</v>
      </c>
      <c r="AW105" s="54" t="e">
        <f t="shared" si="70"/>
        <v>#REF!</v>
      </c>
      <c r="AX105" s="54" t="e">
        <f t="shared" si="70"/>
        <v>#REF!</v>
      </c>
      <c r="AY105" s="54" t="e">
        <f t="shared" si="70"/>
        <v>#REF!</v>
      </c>
      <c r="AZ105" s="54" t="e">
        <f t="shared" si="70"/>
        <v>#REF!</v>
      </c>
      <c r="BA105" s="54" t="e">
        <f t="shared" si="70"/>
        <v>#REF!</v>
      </c>
      <c r="BB105" s="54" t="e">
        <f t="shared" si="70"/>
        <v>#REF!</v>
      </c>
      <c r="BC105" s="54" t="e">
        <f t="shared" si="70"/>
        <v>#REF!</v>
      </c>
      <c r="BD105" s="54" t="e">
        <f t="shared" si="76"/>
        <v>#REF!</v>
      </c>
      <c r="BE105" s="54" t="e">
        <f t="shared" si="76"/>
        <v>#REF!</v>
      </c>
      <c r="BF105" s="54" t="e">
        <f t="shared" si="76"/>
        <v>#REF!</v>
      </c>
      <c r="BG105" s="54" t="e">
        <f t="shared" si="76"/>
        <v>#REF!</v>
      </c>
      <c r="BH105" s="54" t="e">
        <f t="shared" si="75"/>
        <v>#REF!</v>
      </c>
      <c r="BI105" s="54" t="e">
        <f t="shared" si="75"/>
        <v>#REF!</v>
      </c>
      <c r="BJ105" s="54" t="e">
        <f t="shared" si="75"/>
        <v>#REF!</v>
      </c>
      <c r="BK105" s="54" t="e">
        <f t="shared" si="75"/>
        <v>#REF!</v>
      </c>
      <c r="BL105" s="54" t="e">
        <f t="shared" si="75"/>
        <v>#REF!</v>
      </c>
      <c r="BM105" s="54" t="e">
        <f t="shared" si="75"/>
        <v>#REF!</v>
      </c>
      <c r="BN105" s="54" t="e">
        <f t="shared" si="75"/>
        <v>#REF!</v>
      </c>
      <c r="BO105" s="54" t="e">
        <f t="shared" si="75"/>
        <v>#REF!</v>
      </c>
      <c r="BP105" s="54" t="e">
        <f t="shared" si="75"/>
        <v>#REF!</v>
      </c>
      <c r="BQ105" s="54" t="e">
        <f t="shared" si="75"/>
        <v>#REF!</v>
      </c>
      <c r="BR105" s="54" t="e">
        <f t="shared" si="72"/>
        <v>#REF!</v>
      </c>
      <c r="BS105" s="54" t="e">
        <f t="shared" si="72"/>
        <v>#REF!</v>
      </c>
      <c r="BT105" s="54" t="e">
        <f t="shared" si="72"/>
        <v>#REF!</v>
      </c>
      <c r="BU105" s="54" t="e">
        <f t="shared" si="72"/>
        <v>#REF!</v>
      </c>
      <c r="BV105" s="54" t="e">
        <f t="shared" si="72"/>
        <v>#REF!</v>
      </c>
      <c r="BW105" s="54" t="e">
        <f t="shared" si="72"/>
        <v>#REF!</v>
      </c>
      <c r="BX105" s="54" t="e">
        <f t="shared" si="72"/>
        <v>#REF!</v>
      </c>
      <c r="BY105" s="54" t="e">
        <f t="shared" si="72"/>
        <v>#REF!</v>
      </c>
      <c r="BZ105" s="54" t="e">
        <f t="shared" si="72"/>
        <v>#REF!</v>
      </c>
      <c r="CA105" s="54" t="e">
        <f t="shared" si="72"/>
        <v>#REF!</v>
      </c>
      <c r="CB105" s="54" t="e">
        <f t="shared" si="77"/>
        <v>#REF!</v>
      </c>
      <c r="CC105" s="54" t="e">
        <f t="shared" si="77"/>
        <v>#REF!</v>
      </c>
      <c r="CD105" s="54" t="e">
        <f t="shared" si="77"/>
        <v>#REF!</v>
      </c>
      <c r="CE105" s="54" t="e">
        <f t="shared" si="77"/>
        <v>#REF!</v>
      </c>
      <c r="CF105" s="54" t="e">
        <f t="shared" si="77"/>
        <v>#REF!</v>
      </c>
      <c r="CG105" s="54" t="e">
        <f t="shared" si="77"/>
        <v>#REF!</v>
      </c>
      <c r="CH105" s="54" t="e">
        <f t="shared" si="77"/>
        <v>#REF!</v>
      </c>
      <c r="CI105" s="54" t="e">
        <f t="shared" si="77"/>
        <v>#REF!</v>
      </c>
      <c r="CJ105" s="54" t="e">
        <f t="shared" si="77"/>
        <v>#REF!</v>
      </c>
    </row>
    <row r="106" spans="1:88" ht="34.5" customHeight="1">
      <c r="A106" s="82" t="s">
        <v>271</v>
      </c>
      <c r="B106" s="82" t="s">
        <v>96</v>
      </c>
      <c r="C106" s="82"/>
      <c r="D106" s="82"/>
      <c r="E106" s="129" t="e">
        <f>#REF!</f>
        <v>#REF!</v>
      </c>
      <c r="F106" s="129" t="e">
        <f>#REF!</f>
        <v>#REF!</v>
      </c>
      <c r="G106" s="82" t="s">
        <v>112</v>
      </c>
      <c r="H106" s="126" t="e">
        <f>#REF!</f>
        <v>#REF!</v>
      </c>
      <c r="I106" s="84">
        <v>0.96</v>
      </c>
      <c r="J106" s="126" t="e">
        <f>#REF!</f>
        <v>#REF!</v>
      </c>
      <c r="K106" s="126" t="e">
        <f t="shared" si="53"/>
        <v>#REF!</v>
      </c>
      <c r="L106" s="73" t="e">
        <f t="shared" si="54"/>
        <v>#REF!</v>
      </c>
      <c r="M106" s="83" t="e">
        <f>#REF!</f>
        <v>#REF!</v>
      </c>
      <c r="N106" s="84" t="e">
        <f>#REF!</f>
        <v>#REF!</v>
      </c>
      <c r="O106" s="73" t="e">
        <f t="shared" si="55"/>
        <v>#REF!</v>
      </c>
      <c r="P106" s="74" t="e">
        <f t="shared" si="61"/>
        <v>#REF!</v>
      </c>
      <c r="Q106" s="84" t="e">
        <f t="shared" si="56"/>
        <v>#REF!</v>
      </c>
      <c r="R106" s="74" t="e">
        <f t="shared" si="57"/>
        <v>#REF!</v>
      </c>
      <c r="S106" s="82"/>
      <c r="T106" s="127" t="e">
        <f>#REF!</f>
        <v>#REF!</v>
      </c>
      <c r="U106" s="85" t="e">
        <f>#REF!</f>
        <v>#REF!</v>
      </c>
      <c r="V106" s="86">
        <v>2.1000000000000001E-2</v>
      </c>
      <c r="W106" s="82"/>
      <c r="X106" s="192" t="e">
        <f t="shared" si="62"/>
        <v>#REF!</v>
      </c>
      <c r="Y106" s="87" t="e">
        <f>(NPV($C$2,Summary!$AE106:$CK106))*((1+$C$2)^0.5)</f>
        <v>#REF!</v>
      </c>
      <c r="Z106" s="75" t="e">
        <f t="shared" si="58"/>
        <v>#REF!</v>
      </c>
      <c r="AA106" s="75" t="e">
        <f t="shared" si="59"/>
        <v>#REF!</v>
      </c>
      <c r="AB106" s="75" t="e">
        <f t="shared" si="60"/>
        <v>#REF!</v>
      </c>
      <c r="AC106" s="54"/>
      <c r="AD106" s="54" t="str">
        <f t="shared" si="73"/>
        <v/>
      </c>
      <c r="AE106" s="54" t="str">
        <f t="shared" si="73"/>
        <v/>
      </c>
      <c r="AF106" s="54" t="str">
        <f t="shared" si="73"/>
        <v/>
      </c>
      <c r="AG106" s="54" t="str">
        <f t="shared" si="73"/>
        <v/>
      </c>
      <c r="AH106" s="54" t="str">
        <f t="shared" si="73"/>
        <v/>
      </c>
      <c r="AI106" s="54" t="str">
        <f t="shared" si="73"/>
        <v/>
      </c>
      <c r="AJ106" s="54" t="str">
        <f t="shared" si="73"/>
        <v/>
      </c>
      <c r="AK106" s="54" t="str">
        <f t="shared" si="73"/>
        <v/>
      </c>
      <c r="AL106" s="54" t="str">
        <f t="shared" si="73"/>
        <v/>
      </c>
      <c r="AM106" s="54" t="str">
        <f t="shared" si="73"/>
        <v/>
      </c>
      <c r="AN106" s="54" t="e">
        <f t="shared" si="70"/>
        <v>#REF!</v>
      </c>
      <c r="AO106" s="54" t="e">
        <f t="shared" si="70"/>
        <v>#REF!</v>
      </c>
      <c r="AP106" s="54" t="e">
        <f t="shared" si="70"/>
        <v>#REF!</v>
      </c>
      <c r="AQ106" s="54" t="e">
        <f t="shared" si="70"/>
        <v>#REF!</v>
      </c>
      <c r="AR106" s="54" t="e">
        <f t="shared" si="70"/>
        <v>#REF!</v>
      </c>
      <c r="AS106" s="54" t="e">
        <f t="shared" si="70"/>
        <v>#REF!</v>
      </c>
      <c r="AT106" s="54" t="e">
        <f t="shared" si="70"/>
        <v>#REF!</v>
      </c>
      <c r="AU106" s="54" t="e">
        <f t="shared" si="70"/>
        <v>#REF!</v>
      </c>
      <c r="AV106" s="54" t="e">
        <f t="shared" si="70"/>
        <v>#REF!</v>
      </c>
      <c r="AW106" s="54" t="e">
        <f t="shared" si="70"/>
        <v>#REF!</v>
      </c>
      <c r="AX106" s="54" t="e">
        <f t="shared" si="70"/>
        <v>#REF!</v>
      </c>
      <c r="AY106" s="54" t="e">
        <f t="shared" si="70"/>
        <v>#REF!</v>
      </c>
      <c r="AZ106" s="54" t="e">
        <f t="shared" si="70"/>
        <v>#REF!</v>
      </c>
      <c r="BA106" s="54" t="e">
        <f t="shared" si="70"/>
        <v>#REF!</v>
      </c>
      <c r="BB106" s="54" t="e">
        <f t="shared" si="70"/>
        <v>#REF!</v>
      </c>
      <c r="BC106" s="54" t="e">
        <f t="shared" si="70"/>
        <v>#REF!</v>
      </c>
      <c r="BD106" s="54" t="e">
        <f t="shared" si="76"/>
        <v>#REF!</v>
      </c>
      <c r="BE106" s="54" t="e">
        <f t="shared" si="76"/>
        <v>#REF!</v>
      </c>
      <c r="BF106" s="54" t="e">
        <f t="shared" si="76"/>
        <v>#REF!</v>
      </c>
      <c r="BG106" s="54" t="e">
        <f t="shared" si="76"/>
        <v>#REF!</v>
      </c>
      <c r="BH106" s="54" t="e">
        <f t="shared" si="75"/>
        <v>#REF!</v>
      </c>
      <c r="BI106" s="54" t="e">
        <f t="shared" si="75"/>
        <v>#REF!</v>
      </c>
      <c r="BJ106" s="54" t="e">
        <f t="shared" si="75"/>
        <v>#REF!</v>
      </c>
      <c r="BK106" s="54" t="e">
        <f t="shared" si="75"/>
        <v>#REF!</v>
      </c>
      <c r="BL106" s="54" t="e">
        <f t="shared" si="75"/>
        <v>#REF!</v>
      </c>
      <c r="BM106" s="54" t="e">
        <f t="shared" si="75"/>
        <v>#REF!</v>
      </c>
      <c r="BN106" s="54" t="e">
        <f t="shared" si="75"/>
        <v>#REF!</v>
      </c>
      <c r="BO106" s="54" t="e">
        <f t="shared" si="75"/>
        <v>#REF!</v>
      </c>
      <c r="BP106" s="54" t="e">
        <f t="shared" si="75"/>
        <v>#REF!</v>
      </c>
      <c r="BQ106" s="54" t="e">
        <f t="shared" si="75"/>
        <v>#REF!</v>
      </c>
      <c r="BR106" s="54" t="e">
        <f t="shared" si="72"/>
        <v>#REF!</v>
      </c>
      <c r="BS106" s="54" t="e">
        <f t="shared" si="72"/>
        <v>#REF!</v>
      </c>
      <c r="BT106" s="54" t="e">
        <f t="shared" si="72"/>
        <v>#REF!</v>
      </c>
      <c r="BU106" s="54" t="e">
        <f t="shared" si="72"/>
        <v>#REF!</v>
      </c>
      <c r="BV106" s="54" t="e">
        <f t="shared" si="72"/>
        <v>#REF!</v>
      </c>
      <c r="BW106" s="54" t="e">
        <f t="shared" si="72"/>
        <v>#REF!</v>
      </c>
      <c r="BX106" s="54" t="e">
        <f t="shared" si="72"/>
        <v>#REF!</v>
      </c>
      <c r="BY106" s="54" t="e">
        <f t="shared" si="72"/>
        <v>#REF!</v>
      </c>
      <c r="BZ106" s="54" t="e">
        <f t="shared" si="72"/>
        <v>#REF!</v>
      </c>
      <c r="CA106" s="54" t="e">
        <f t="shared" si="72"/>
        <v>#REF!</v>
      </c>
      <c r="CB106" s="54" t="e">
        <f t="shared" si="77"/>
        <v>#REF!</v>
      </c>
      <c r="CC106" s="54" t="e">
        <f t="shared" si="77"/>
        <v>#REF!</v>
      </c>
      <c r="CD106" s="54" t="e">
        <f t="shared" si="77"/>
        <v>#REF!</v>
      </c>
      <c r="CE106" s="54" t="e">
        <f t="shared" si="77"/>
        <v>#REF!</v>
      </c>
      <c r="CF106" s="54" t="e">
        <f t="shared" si="77"/>
        <v>#REF!</v>
      </c>
      <c r="CG106" s="54" t="e">
        <f t="shared" si="77"/>
        <v>#REF!</v>
      </c>
      <c r="CH106" s="54" t="e">
        <f t="shared" si="77"/>
        <v>#REF!</v>
      </c>
      <c r="CI106" s="54" t="e">
        <f t="shared" si="77"/>
        <v>#REF!</v>
      </c>
      <c r="CJ106" s="54" t="e">
        <f t="shared" si="77"/>
        <v>#REF!</v>
      </c>
    </row>
    <row r="107" spans="1:88" ht="34.5" customHeight="1">
      <c r="A107" s="82" t="s">
        <v>272</v>
      </c>
      <c r="B107" s="82" t="s">
        <v>96</v>
      </c>
      <c r="C107" s="82"/>
      <c r="D107" s="82"/>
      <c r="E107" s="129" t="e">
        <f>#REF!</f>
        <v>#REF!</v>
      </c>
      <c r="F107" s="129" t="e">
        <f>#REF!</f>
        <v>#REF!</v>
      </c>
      <c r="G107" s="82" t="s">
        <v>112</v>
      </c>
      <c r="H107" s="126" t="e">
        <f>#REF!</f>
        <v>#REF!</v>
      </c>
      <c r="I107" s="84">
        <v>0.96</v>
      </c>
      <c r="J107" s="126" t="e">
        <f>#REF!</f>
        <v>#REF!</v>
      </c>
      <c r="K107" s="126" t="e">
        <f t="shared" si="53"/>
        <v>#REF!</v>
      </c>
      <c r="L107" s="73" t="e">
        <f t="shared" si="54"/>
        <v>#REF!</v>
      </c>
      <c r="M107" s="83" t="e">
        <f>#REF!</f>
        <v>#REF!</v>
      </c>
      <c r="N107" s="84" t="e">
        <f>#REF!</f>
        <v>#REF!</v>
      </c>
      <c r="O107" s="73" t="e">
        <f t="shared" si="55"/>
        <v>#REF!</v>
      </c>
      <c r="P107" s="74" t="e">
        <f t="shared" si="61"/>
        <v>#REF!</v>
      </c>
      <c r="Q107" s="84" t="e">
        <f t="shared" si="56"/>
        <v>#REF!</v>
      </c>
      <c r="R107" s="74" t="e">
        <f t="shared" si="57"/>
        <v>#REF!</v>
      </c>
      <c r="S107" s="82"/>
      <c r="T107" s="127" t="e">
        <f>#REF!</f>
        <v>#REF!</v>
      </c>
      <c r="U107" s="85" t="e">
        <f>#REF!</f>
        <v>#REF!</v>
      </c>
      <c r="V107" s="86">
        <v>2.1000000000000001E-2</v>
      </c>
      <c r="W107" s="82"/>
      <c r="X107" s="192" t="e">
        <f t="shared" si="62"/>
        <v>#REF!</v>
      </c>
      <c r="Y107" s="87" t="e">
        <f>(NPV($C$2,Summary!$AE107:$CK107))*((1+$C$2)^0.5)</f>
        <v>#REF!</v>
      </c>
      <c r="Z107" s="75" t="e">
        <f t="shared" si="58"/>
        <v>#REF!</v>
      </c>
      <c r="AA107" s="75" t="e">
        <f t="shared" si="59"/>
        <v>#REF!</v>
      </c>
      <c r="AB107" s="75" t="e">
        <f t="shared" si="60"/>
        <v>#REF!</v>
      </c>
      <c r="AC107" s="54"/>
      <c r="AD107" s="54" t="str">
        <f t="shared" si="73"/>
        <v/>
      </c>
      <c r="AE107" s="54" t="str">
        <f t="shared" si="73"/>
        <v/>
      </c>
      <c r="AF107" s="54" t="str">
        <f t="shared" si="73"/>
        <v/>
      </c>
      <c r="AG107" s="54" t="str">
        <f t="shared" si="73"/>
        <v/>
      </c>
      <c r="AH107" s="54" t="str">
        <f t="shared" si="73"/>
        <v/>
      </c>
      <c r="AI107" s="54" t="str">
        <f t="shared" si="73"/>
        <v/>
      </c>
      <c r="AJ107" s="54" t="str">
        <f t="shared" si="73"/>
        <v/>
      </c>
      <c r="AK107" s="54" t="str">
        <f t="shared" si="73"/>
        <v/>
      </c>
      <c r="AL107" s="54" t="str">
        <f t="shared" si="73"/>
        <v/>
      </c>
      <c r="AM107" s="54" t="str">
        <f t="shared" si="73"/>
        <v/>
      </c>
      <c r="AN107" s="54" t="e">
        <f t="shared" si="70"/>
        <v>#REF!</v>
      </c>
      <c r="AO107" s="54" t="e">
        <f t="shared" si="70"/>
        <v>#REF!</v>
      </c>
      <c r="AP107" s="54" t="e">
        <f t="shared" si="70"/>
        <v>#REF!</v>
      </c>
      <c r="AQ107" s="54" t="e">
        <f t="shared" si="70"/>
        <v>#REF!</v>
      </c>
      <c r="AR107" s="54" t="e">
        <f t="shared" si="70"/>
        <v>#REF!</v>
      </c>
      <c r="AS107" s="54" t="e">
        <f t="shared" si="70"/>
        <v>#REF!</v>
      </c>
      <c r="AT107" s="54" t="e">
        <f t="shared" si="70"/>
        <v>#REF!</v>
      </c>
      <c r="AU107" s="54" t="e">
        <f t="shared" si="70"/>
        <v>#REF!</v>
      </c>
      <c r="AV107" s="54" t="e">
        <f t="shared" si="70"/>
        <v>#REF!</v>
      </c>
      <c r="AW107" s="54" t="e">
        <f t="shared" si="70"/>
        <v>#REF!</v>
      </c>
      <c r="AX107" s="54" t="e">
        <f t="shared" si="70"/>
        <v>#REF!</v>
      </c>
      <c r="AY107" s="54" t="e">
        <f t="shared" si="70"/>
        <v>#REF!</v>
      </c>
      <c r="AZ107" s="54" t="e">
        <f t="shared" si="70"/>
        <v>#REF!</v>
      </c>
      <c r="BA107" s="54" t="e">
        <f t="shared" si="70"/>
        <v>#REF!</v>
      </c>
      <c r="BB107" s="54" t="e">
        <f t="shared" si="70"/>
        <v>#REF!</v>
      </c>
      <c r="BC107" s="54" t="e">
        <f t="shared" si="70"/>
        <v>#REF!</v>
      </c>
      <c r="BD107" s="54" t="e">
        <f t="shared" si="76"/>
        <v>#REF!</v>
      </c>
      <c r="BE107" s="54" t="e">
        <f t="shared" si="76"/>
        <v>#REF!</v>
      </c>
      <c r="BF107" s="54" t="e">
        <f t="shared" si="76"/>
        <v>#REF!</v>
      </c>
      <c r="BG107" s="54" t="e">
        <f t="shared" si="76"/>
        <v>#REF!</v>
      </c>
      <c r="BH107" s="54" t="e">
        <f t="shared" si="75"/>
        <v>#REF!</v>
      </c>
      <c r="BI107" s="54" t="e">
        <f t="shared" si="75"/>
        <v>#REF!</v>
      </c>
      <c r="BJ107" s="54" t="e">
        <f t="shared" si="75"/>
        <v>#REF!</v>
      </c>
      <c r="BK107" s="54" t="e">
        <f t="shared" si="75"/>
        <v>#REF!</v>
      </c>
      <c r="BL107" s="54" t="e">
        <f t="shared" si="75"/>
        <v>#REF!</v>
      </c>
      <c r="BM107" s="54" t="e">
        <f t="shared" si="75"/>
        <v>#REF!</v>
      </c>
      <c r="BN107" s="54" t="e">
        <f t="shared" si="75"/>
        <v>#REF!</v>
      </c>
      <c r="BO107" s="54" t="e">
        <f t="shared" si="75"/>
        <v>#REF!</v>
      </c>
      <c r="BP107" s="54" t="e">
        <f t="shared" si="75"/>
        <v>#REF!</v>
      </c>
      <c r="BQ107" s="54" t="e">
        <f t="shared" si="75"/>
        <v>#REF!</v>
      </c>
      <c r="BR107" s="54" t="e">
        <f t="shared" si="72"/>
        <v>#REF!</v>
      </c>
      <c r="BS107" s="54" t="e">
        <f t="shared" si="72"/>
        <v>#REF!</v>
      </c>
      <c r="BT107" s="54" t="e">
        <f t="shared" si="72"/>
        <v>#REF!</v>
      </c>
      <c r="BU107" s="54" t="e">
        <f t="shared" si="72"/>
        <v>#REF!</v>
      </c>
      <c r="BV107" s="54" t="e">
        <f t="shared" si="72"/>
        <v>#REF!</v>
      </c>
      <c r="BW107" s="54" t="e">
        <f t="shared" si="72"/>
        <v>#REF!</v>
      </c>
      <c r="BX107" s="54" t="e">
        <f t="shared" si="72"/>
        <v>#REF!</v>
      </c>
      <c r="BY107" s="54" t="e">
        <f t="shared" si="72"/>
        <v>#REF!</v>
      </c>
      <c r="BZ107" s="54" t="e">
        <f t="shared" si="72"/>
        <v>#REF!</v>
      </c>
      <c r="CA107" s="54" t="e">
        <f t="shared" si="72"/>
        <v>#REF!</v>
      </c>
      <c r="CB107" s="54" t="e">
        <f t="shared" si="77"/>
        <v>#REF!</v>
      </c>
      <c r="CC107" s="54" t="e">
        <f t="shared" si="77"/>
        <v>#REF!</v>
      </c>
      <c r="CD107" s="54" t="e">
        <f t="shared" si="77"/>
        <v>#REF!</v>
      </c>
      <c r="CE107" s="54" t="e">
        <f t="shared" si="77"/>
        <v>#REF!</v>
      </c>
      <c r="CF107" s="54" t="e">
        <f t="shared" si="77"/>
        <v>#REF!</v>
      </c>
      <c r="CG107" s="54" t="e">
        <f t="shared" si="77"/>
        <v>#REF!</v>
      </c>
      <c r="CH107" s="54" t="e">
        <f t="shared" si="77"/>
        <v>#REF!</v>
      </c>
      <c r="CI107" s="54" t="e">
        <f t="shared" si="77"/>
        <v>#REF!</v>
      </c>
      <c r="CJ107" s="54" t="e">
        <f t="shared" si="77"/>
        <v>#REF!</v>
      </c>
    </row>
    <row r="108" spans="1:88" ht="34.5" customHeight="1">
      <c r="A108" s="82" t="s">
        <v>273</v>
      </c>
      <c r="B108" s="82" t="s">
        <v>96</v>
      </c>
      <c r="C108" s="82"/>
      <c r="D108" s="82"/>
      <c r="E108" s="129" t="e">
        <f>#REF!</f>
        <v>#REF!</v>
      </c>
      <c r="F108" s="129" t="e">
        <f>#REF!</f>
        <v>#REF!</v>
      </c>
      <c r="G108" s="82" t="s">
        <v>112</v>
      </c>
      <c r="H108" s="126" t="e">
        <f>#REF!</f>
        <v>#REF!</v>
      </c>
      <c r="I108" s="84">
        <v>0.96</v>
      </c>
      <c r="J108" s="126" t="e">
        <f>#REF!</f>
        <v>#REF!</v>
      </c>
      <c r="K108" s="126" t="e">
        <f t="shared" si="53"/>
        <v>#REF!</v>
      </c>
      <c r="L108" s="73" t="e">
        <f t="shared" si="54"/>
        <v>#REF!</v>
      </c>
      <c r="M108" s="83" t="e">
        <f>#REF!</f>
        <v>#REF!</v>
      </c>
      <c r="N108" s="84" t="e">
        <f>#REF!</f>
        <v>#REF!</v>
      </c>
      <c r="O108" s="73" t="e">
        <f t="shared" si="55"/>
        <v>#REF!</v>
      </c>
      <c r="P108" s="74" t="e">
        <f t="shared" si="61"/>
        <v>#REF!</v>
      </c>
      <c r="Q108" s="84" t="e">
        <f t="shared" si="56"/>
        <v>#REF!</v>
      </c>
      <c r="R108" s="74" t="e">
        <f t="shared" si="57"/>
        <v>#REF!</v>
      </c>
      <c r="S108" s="82"/>
      <c r="T108" s="127" t="e">
        <f>#REF!</f>
        <v>#REF!</v>
      </c>
      <c r="U108" s="85" t="e">
        <f>#REF!</f>
        <v>#REF!</v>
      </c>
      <c r="V108" s="86">
        <v>2.1000000000000001E-2</v>
      </c>
      <c r="W108" s="82"/>
      <c r="X108" s="192" t="e">
        <f t="shared" si="62"/>
        <v>#REF!</v>
      </c>
      <c r="Y108" s="87" t="e">
        <f>(NPV($C$2,Summary!$AE108:$CK108))*((1+$C$2)^0.5)</f>
        <v>#REF!</v>
      </c>
      <c r="Z108" s="75" t="e">
        <f t="shared" si="58"/>
        <v>#REF!</v>
      </c>
      <c r="AA108" s="75" t="e">
        <f t="shared" si="59"/>
        <v>#REF!</v>
      </c>
      <c r="AB108" s="75" t="e">
        <f t="shared" si="60"/>
        <v>#REF!</v>
      </c>
      <c r="AC108" s="54"/>
      <c r="AD108" s="54" t="str">
        <f t="shared" si="73"/>
        <v/>
      </c>
      <c r="AE108" s="54" t="str">
        <f t="shared" si="73"/>
        <v/>
      </c>
      <c r="AF108" s="54" t="str">
        <f t="shared" si="73"/>
        <v/>
      </c>
      <c r="AG108" s="54" t="str">
        <f t="shared" si="73"/>
        <v/>
      </c>
      <c r="AH108" s="54" t="str">
        <f t="shared" si="73"/>
        <v/>
      </c>
      <c r="AI108" s="54" t="str">
        <f t="shared" si="73"/>
        <v/>
      </c>
      <c r="AJ108" s="54" t="str">
        <f t="shared" si="73"/>
        <v/>
      </c>
      <c r="AK108" s="54" t="str">
        <f t="shared" si="73"/>
        <v/>
      </c>
      <c r="AL108" s="54" t="str">
        <f t="shared" si="73"/>
        <v/>
      </c>
      <c r="AM108" s="54" t="str">
        <f t="shared" si="73"/>
        <v/>
      </c>
      <c r="AN108" s="54" t="e">
        <f t="shared" si="70"/>
        <v>#REF!</v>
      </c>
      <c r="AO108" s="54" t="e">
        <f t="shared" si="70"/>
        <v>#REF!</v>
      </c>
      <c r="AP108" s="54" t="e">
        <f t="shared" si="70"/>
        <v>#REF!</v>
      </c>
      <c r="AQ108" s="54" t="e">
        <f t="shared" si="70"/>
        <v>#REF!</v>
      </c>
      <c r="AR108" s="54" t="e">
        <f t="shared" si="70"/>
        <v>#REF!</v>
      </c>
      <c r="AS108" s="54" t="e">
        <f t="shared" si="70"/>
        <v>#REF!</v>
      </c>
      <c r="AT108" s="54" t="e">
        <f t="shared" si="70"/>
        <v>#REF!</v>
      </c>
      <c r="AU108" s="54" t="e">
        <f t="shared" si="70"/>
        <v>#REF!</v>
      </c>
      <c r="AV108" s="54" t="e">
        <f t="shared" si="70"/>
        <v>#REF!</v>
      </c>
      <c r="AW108" s="54" t="e">
        <f t="shared" si="70"/>
        <v>#REF!</v>
      </c>
      <c r="AX108" s="54" t="e">
        <f t="shared" si="70"/>
        <v>#REF!</v>
      </c>
      <c r="AY108" s="54" t="e">
        <f t="shared" si="70"/>
        <v>#REF!</v>
      </c>
      <c r="AZ108" s="54" t="e">
        <f t="shared" si="70"/>
        <v>#REF!</v>
      </c>
      <c r="BA108" s="54" t="e">
        <f t="shared" si="70"/>
        <v>#REF!</v>
      </c>
      <c r="BB108" s="54" t="e">
        <f t="shared" si="70"/>
        <v>#REF!</v>
      </c>
      <c r="BC108" s="54" t="e">
        <f t="shared" si="70"/>
        <v>#REF!</v>
      </c>
      <c r="BD108" s="54" t="e">
        <f t="shared" si="76"/>
        <v>#REF!</v>
      </c>
      <c r="BE108" s="54" t="e">
        <f t="shared" si="76"/>
        <v>#REF!</v>
      </c>
      <c r="BF108" s="54" t="e">
        <f t="shared" si="76"/>
        <v>#REF!</v>
      </c>
      <c r="BG108" s="54" t="e">
        <f t="shared" si="76"/>
        <v>#REF!</v>
      </c>
      <c r="BH108" s="54" t="e">
        <f t="shared" si="75"/>
        <v>#REF!</v>
      </c>
      <c r="BI108" s="54" t="e">
        <f t="shared" si="75"/>
        <v>#REF!</v>
      </c>
      <c r="BJ108" s="54" t="e">
        <f t="shared" si="75"/>
        <v>#REF!</v>
      </c>
      <c r="BK108" s="54" t="e">
        <f t="shared" si="75"/>
        <v>#REF!</v>
      </c>
      <c r="BL108" s="54" t="e">
        <f t="shared" si="75"/>
        <v>#REF!</v>
      </c>
      <c r="BM108" s="54" t="e">
        <f t="shared" si="75"/>
        <v>#REF!</v>
      </c>
      <c r="BN108" s="54" t="e">
        <f t="shared" si="75"/>
        <v>#REF!</v>
      </c>
      <c r="BO108" s="54" t="e">
        <f t="shared" si="75"/>
        <v>#REF!</v>
      </c>
      <c r="BP108" s="54" t="e">
        <f t="shared" si="75"/>
        <v>#REF!</v>
      </c>
      <c r="BQ108" s="54" t="e">
        <f t="shared" si="75"/>
        <v>#REF!</v>
      </c>
      <c r="BR108" s="54" t="e">
        <f t="shared" si="72"/>
        <v>#REF!</v>
      </c>
      <c r="BS108" s="54" t="e">
        <f t="shared" si="72"/>
        <v>#REF!</v>
      </c>
      <c r="BT108" s="54" t="e">
        <f t="shared" si="72"/>
        <v>#REF!</v>
      </c>
      <c r="BU108" s="54" t="e">
        <f t="shared" si="72"/>
        <v>#REF!</v>
      </c>
      <c r="BV108" s="54" t="e">
        <f t="shared" si="72"/>
        <v>#REF!</v>
      </c>
      <c r="BW108" s="54" t="e">
        <f t="shared" si="72"/>
        <v>#REF!</v>
      </c>
      <c r="BX108" s="54" t="e">
        <f t="shared" si="72"/>
        <v>#REF!</v>
      </c>
      <c r="BY108" s="54" t="e">
        <f t="shared" si="72"/>
        <v>#REF!</v>
      </c>
      <c r="BZ108" s="54" t="e">
        <f t="shared" si="72"/>
        <v>#REF!</v>
      </c>
      <c r="CA108" s="54" t="e">
        <f t="shared" si="72"/>
        <v>#REF!</v>
      </c>
      <c r="CB108" s="54" t="e">
        <f t="shared" si="77"/>
        <v>#REF!</v>
      </c>
      <c r="CC108" s="54" t="e">
        <f t="shared" si="77"/>
        <v>#REF!</v>
      </c>
      <c r="CD108" s="54" t="e">
        <f t="shared" si="77"/>
        <v>#REF!</v>
      </c>
      <c r="CE108" s="54" t="e">
        <f t="shared" si="77"/>
        <v>#REF!</v>
      </c>
      <c r="CF108" s="54" t="e">
        <f t="shared" si="77"/>
        <v>#REF!</v>
      </c>
      <c r="CG108" s="54" t="e">
        <f t="shared" si="77"/>
        <v>#REF!</v>
      </c>
      <c r="CH108" s="54" t="e">
        <f t="shared" si="77"/>
        <v>#REF!</v>
      </c>
      <c r="CI108" s="54" t="e">
        <f t="shared" si="77"/>
        <v>#REF!</v>
      </c>
      <c r="CJ108" s="54" t="e">
        <f t="shared" si="77"/>
        <v>#REF!</v>
      </c>
    </row>
    <row r="109" spans="1:88" ht="34.5" customHeight="1">
      <c r="A109" s="82" t="s">
        <v>274</v>
      </c>
      <c r="B109" s="82" t="s">
        <v>96</v>
      </c>
      <c r="C109" s="82"/>
      <c r="D109" s="82"/>
      <c r="E109" s="129" t="e">
        <f>#REF!</f>
        <v>#REF!</v>
      </c>
      <c r="F109" s="129" t="e">
        <f>#REF!</f>
        <v>#REF!</v>
      </c>
      <c r="G109" s="82" t="s">
        <v>112</v>
      </c>
      <c r="H109" s="126" t="e">
        <f>#REF!</f>
        <v>#REF!</v>
      </c>
      <c r="I109" s="84">
        <v>0.96</v>
      </c>
      <c r="J109" s="126" t="e">
        <f>#REF!</f>
        <v>#REF!</v>
      </c>
      <c r="K109" s="126" t="e">
        <f t="shared" si="53"/>
        <v>#REF!</v>
      </c>
      <c r="L109" s="73" t="e">
        <f t="shared" si="54"/>
        <v>#REF!</v>
      </c>
      <c r="M109" s="83" t="e">
        <f>#REF!</f>
        <v>#REF!</v>
      </c>
      <c r="N109" s="84" t="e">
        <f>#REF!</f>
        <v>#REF!</v>
      </c>
      <c r="O109" s="73" t="e">
        <f t="shared" si="55"/>
        <v>#REF!</v>
      </c>
      <c r="P109" s="74" t="e">
        <f t="shared" si="61"/>
        <v>#REF!</v>
      </c>
      <c r="Q109" s="84" t="e">
        <f t="shared" si="56"/>
        <v>#REF!</v>
      </c>
      <c r="R109" s="74" t="e">
        <f t="shared" si="57"/>
        <v>#REF!</v>
      </c>
      <c r="S109" s="82"/>
      <c r="T109" s="127" t="e">
        <f>#REF!</f>
        <v>#REF!</v>
      </c>
      <c r="U109" s="85" t="e">
        <f>#REF!</f>
        <v>#REF!</v>
      </c>
      <c r="V109" s="86">
        <v>2.1000000000000001E-2</v>
      </c>
      <c r="W109" s="82"/>
      <c r="X109" s="192" t="e">
        <f t="shared" si="62"/>
        <v>#REF!</v>
      </c>
      <c r="Y109" s="87" t="e">
        <f>(NPV($C$2,Summary!$AE109:$CK109))*((1+$C$2)^0.5)</f>
        <v>#REF!</v>
      </c>
      <c r="Z109" s="75" t="e">
        <f t="shared" si="58"/>
        <v>#REF!</v>
      </c>
      <c r="AA109" s="75" t="e">
        <f t="shared" si="59"/>
        <v>#REF!</v>
      </c>
      <c r="AB109" s="75" t="e">
        <f t="shared" si="60"/>
        <v>#REF!</v>
      </c>
      <c r="AC109" s="54"/>
      <c r="AD109" s="54" t="str">
        <f t="shared" si="73"/>
        <v/>
      </c>
      <c r="AE109" s="54" t="str">
        <f t="shared" si="73"/>
        <v/>
      </c>
      <c r="AF109" s="54" t="str">
        <f t="shared" si="73"/>
        <v/>
      </c>
      <c r="AG109" s="54" t="str">
        <f t="shared" si="73"/>
        <v/>
      </c>
      <c r="AH109" s="54" t="str">
        <f t="shared" si="73"/>
        <v/>
      </c>
      <c r="AI109" s="54" t="str">
        <f t="shared" si="73"/>
        <v/>
      </c>
      <c r="AJ109" s="54" t="str">
        <f t="shared" si="73"/>
        <v/>
      </c>
      <c r="AK109" s="54" t="str">
        <f t="shared" si="73"/>
        <v/>
      </c>
      <c r="AL109" s="54" t="str">
        <f t="shared" si="73"/>
        <v/>
      </c>
      <c r="AM109" s="54" t="str">
        <f t="shared" si="73"/>
        <v/>
      </c>
      <c r="AN109" s="54" t="e">
        <f t="shared" si="70"/>
        <v>#REF!</v>
      </c>
      <c r="AO109" s="54" t="e">
        <f t="shared" si="70"/>
        <v>#REF!</v>
      </c>
      <c r="AP109" s="54" t="e">
        <f t="shared" si="70"/>
        <v>#REF!</v>
      </c>
      <c r="AQ109" s="54" t="e">
        <f t="shared" si="70"/>
        <v>#REF!</v>
      </c>
      <c r="AR109" s="54" t="e">
        <f t="shared" si="70"/>
        <v>#REF!</v>
      </c>
      <c r="AS109" s="54" t="e">
        <f t="shared" si="70"/>
        <v>#REF!</v>
      </c>
      <c r="AT109" s="54" t="e">
        <f t="shared" si="70"/>
        <v>#REF!</v>
      </c>
      <c r="AU109" s="54" t="e">
        <f t="shared" si="70"/>
        <v>#REF!</v>
      </c>
      <c r="AV109" s="54" t="e">
        <f t="shared" si="70"/>
        <v>#REF!</v>
      </c>
      <c r="AW109" s="54" t="e">
        <f t="shared" si="70"/>
        <v>#REF!</v>
      </c>
      <c r="AX109" s="54" t="e">
        <f t="shared" si="70"/>
        <v>#REF!</v>
      </c>
      <c r="AY109" s="54" t="e">
        <f t="shared" si="70"/>
        <v>#REF!</v>
      </c>
      <c r="AZ109" s="54" t="e">
        <f t="shared" si="70"/>
        <v>#REF!</v>
      </c>
      <c r="BA109" s="54" t="e">
        <f t="shared" si="70"/>
        <v>#REF!</v>
      </c>
      <c r="BB109" s="54" t="e">
        <f t="shared" si="70"/>
        <v>#REF!</v>
      </c>
      <c r="BC109" s="54" t="e">
        <f t="shared" si="70"/>
        <v>#REF!</v>
      </c>
      <c r="BD109" s="54" t="e">
        <f t="shared" si="76"/>
        <v>#REF!</v>
      </c>
      <c r="BE109" s="54" t="e">
        <f t="shared" si="76"/>
        <v>#REF!</v>
      </c>
      <c r="BF109" s="54" t="e">
        <f t="shared" si="76"/>
        <v>#REF!</v>
      </c>
      <c r="BG109" s="54" t="e">
        <f t="shared" si="76"/>
        <v>#REF!</v>
      </c>
      <c r="BH109" s="54" t="e">
        <f t="shared" si="75"/>
        <v>#REF!</v>
      </c>
      <c r="BI109" s="54" t="e">
        <f t="shared" si="75"/>
        <v>#REF!</v>
      </c>
      <c r="BJ109" s="54" t="e">
        <f t="shared" si="75"/>
        <v>#REF!</v>
      </c>
      <c r="BK109" s="54" t="e">
        <f t="shared" si="75"/>
        <v>#REF!</v>
      </c>
      <c r="BL109" s="54" t="e">
        <f t="shared" si="75"/>
        <v>#REF!</v>
      </c>
      <c r="BM109" s="54" t="e">
        <f t="shared" si="75"/>
        <v>#REF!</v>
      </c>
      <c r="BN109" s="54" t="e">
        <f t="shared" si="75"/>
        <v>#REF!</v>
      </c>
      <c r="BO109" s="54" t="e">
        <f t="shared" si="75"/>
        <v>#REF!</v>
      </c>
      <c r="BP109" s="54" t="e">
        <f t="shared" si="75"/>
        <v>#REF!</v>
      </c>
      <c r="BQ109" s="54" t="e">
        <f t="shared" si="75"/>
        <v>#REF!</v>
      </c>
      <c r="BR109" s="54" t="e">
        <f t="shared" si="72"/>
        <v>#REF!</v>
      </c>
      <c r="BS109" s="54" t="e">
        <f t="shared" si="72"/>
        <v>#REF!</v>
      </c>
      <c r="BT109" s="54" t="e">
        <f t="shared" si="72"/>
        <v>#REF!</v>
      </c>
      <c r="BU109" s="54" t="e">
        <f t="shared" si="72"/>
        <v>#REF!</v>
      </c>
      <c r="BV109" s="54" t="e">
        <f t="shared" si="72"/>
        <v>#REF!</v>
      </c>
      <c r="BW109" s="54" t="e">
        <f t="shared" si="72"/>
        <v>#REF!</v>
      </c>
      <c r="BX109" s="54" t="e">
        <f t="shared" si="72"/>
        <v>#REF!</v>
      </c>
      <c r="BY109" s="54" t="e">
        <f t="shared" si="72"/>
        <v>#REF!</v>
      </c>
      <c r="BZ109" s="54" t="e">
        <f t="shared" si="72"/>
        <v>#REF!</v>
      </c>
      <c r="CA109" s="54" t="e">
        <f t="shared" si="72"/>
        <v>#REF!</v>
      </c>
      <c r="CB109" s="54" t="e">
        <f t="shared" si="77"/>
        <v>#REF!</v>
      </c>
      <c r="CC109" s="54" t="e">
        <f t="shared" si="77"/>
        <v>#REF!</v>
      </c>
      <c r="CD109" s="54" t="e">
        <f t="shared" si="77"/>
        <v>#REF!</v>
      </c>
      <c r="CE109" s="54" t="e">
        <f t="shared" si="77"/>
        <v>#REF!</v>
      </c>
      <c r="CF109" s="54" t="e">
        <f t="shared" si="77"/>
        <v>#REF!</v>
      </c>
      <c r="CG109" s="54" t="e">
        <f t="shared" si="77"/>
        <v>#REF!</v>
      </c>
      <c r="CH109" s="54" t="e">
        <f t="shared" si="77"/>
        <v>#REF!</v>
      </c>
      <c r="CI109" s="54" t="e">
        <f t="shared" si="77"/>
        <v>#REF!</v>
      </c>
      <c r="CJ109" s="54" t="e">
        <f t="shared" si="77"/>
        <v>#REF!</v>
      </c>
    </row>
    <row r="110" spans="1:88" ht="34.5" customHeight="1">
      <c r="A110" s="82" t="s">
        <v>275</v>
      </c>
      <c r="B110" s="82" t="s">
        <v>96</v>
      </c>
      <c r="C110" s="82"/>
      <c r="D110" s="82"/>
      <c r="E110" s="129" t="e">
        <f>#REF!</f>
        <v>#REF!</v>
      </c>
      <c r="F110" s="129" t="e">
        <f>#REF!</f>
        <v>#REF!</v>
      </c>
      <c r="G110" s="82" t="s">
        <v>112</v>
      </c>
      <c r="H110" s="126" t="e">
        <f>#REF!</f>
        <v>#REF!</v>
      </c>
      <c r="I110" s="84">
        <v>0.96</v>
      </c>
      <c r="J110" s="126" t="e">
        <f>#REF!</f>
        <v>#REF!</v>
      </c>
      <c r="K110" s="126" t="e">
        <f t="shared" si="53"/>
        <v>#REF!</v>
      </c>
      <c r="L110" s="73" t="e">
        <f t="shared" si="54"/>
        <v>#REF!</v>
      </c>
      <c r="M110" s="83" t="e">
        <f>#REF!</f>
        <v>#REF!</v>
      </c>
      <c r="N110" s="84" t="e">
        <f>#REF!</f>
        <v>#REF!</v>
      </c>
      <c r="O110" s="73" t="e">
        <f t="shared" si="55"/>
        <v>#REF!</v>
      </c>
      <c r="P110" s="74" t="e">
        <f t="shared" si="61"/>
        <v>#REF!</v>
      </c>
      <c r="Q110" s="84" t="e">
        <f t="shared" si="56"/>
        <v>#REF!</v>
      </c>
      <c r="R110" s="74" t="e">
        <f t="shared" si="57"/>
        <v>#REF!</v>
      </c>
      <c r="S110" s="82"/>
      <c r="T110" s="127" t="e">
        <f>#REF!</f>
        <v>#REF!</v>
      </c>
      <c r="U110" s="85" t="e">
        <f>#REF!</f>
        <v>#REF!</v>
      </c>
      <c r="V110" s="86">
        <v>2.1000000000000001E-2</v>
      </c>
      <c r="W110" s="82"/>
      <c r="X110" s="192" t="e">
        <f t="shared" si="62"/>
        <v>#REF!</v>
      </c>
      <c r="Y110" s="87" t="e">
        <f>(NPV($C$2,Summary!$AE110:$CK110))*((1+$C$2)^0.5)</f>
        <v>#REF!</v>
      </c>
      <c r="Z110" s="75" t="e">
        <f t="shared" si="58"/>
        <v>#REF!</v>
      </c>
      <c r="AA110" s="75" t="e">
        <f t="shared" si="59"/>
        <v>#REF!</v>
      </c>
      <c r="AB110" s="75" t="e">
        <f t="shared" si="60"/>
        <v>#REF!</v>
      </c>
      <c r="AC110" s="54"/>
      <c r="AD110" s="54" t="str">
        <f t="shared" si="73"/>
        <v/>
      </c>
      <c r="AE110" s="54" t="str">
        <f t="shared" si="73"/>
        <v/>
      </c>
      <c r="AF110" s="54" t="str">
        <f t="shared" si="73"/>
        <v/>
      </c>
      <c r="AG110" s="54" t="str">
        <f t="shared" si="73"/>
        <v/>
      </c>
      <c r="AH110" s="54" t="str">
        <f t="shared" si="73"/>
        <v/>
      </c>
      <c r="AI110" s="54" t="str">
        <f t="shared" si="73"/>
        <v/>
      </c>
      <c r="AJ110" s="54" t="str">
        <f t="shared" si="73"/>
        <v/>
      </c>
      <c r="AK110" s="54" t="str">
        <f t="shared" si="73"/>
        <v/>
      </c>
      <c r="AL110" s="54" t="str">
        <f t="shared" si="73"/>
        <v/>
      </c>
      <c r="AM110" s="54" t="str">
        <f t="shared" si="73"/>
        <v/>
      </c>
      <c r="AN110" s="54" t="e">
        <f t="shared" si="73"/>
        <v>#REF!</v>
      </c>
      <c r="AO110" s="54" t="e">
        <f t="shared" si="73"/>
        <v>#REF!</v>
      </c>
      <c r="AP110" s="54" t="e">
        <f t="shared" si="73"/>
        <v>#REF!</v>
      </c>
      <c r="AQ110" s="54" t="e">
        <f t="shared" si="73"/>
        <v>#REF!</v>
      </c>
      <c r="AR110" s="54" t="e">
        <f t="shared" si="73"/>
        <v>#REF!</v>
      </c>
      <c r="AS110" s="54" t="e">
        <f t="shared" si="73"/>
        <v>#REF!</v>
      </c>
      <c r="AT110" s="54" t="e">
        <f t="shared" ref="AT110:BG111" si="78">IF(AT$11=0,"",IF(AT$11&lt;=$H110,(IF($Q110=0,$P110,$Q110))*HLOOKUP($B110,CommercialAC,AT$7+1,FALSE),0))</f>
        <v>#REF!</v>
      </c>
      <c r="AU110" s="54" t="e">
        <f t="shared" si="78"/>
        <v>#REF!</v>
      </c>
      <c r="AV110" s="54" t="e">
        <f t="shared" si="78"/>
        <v>#REF!</v>
      </c>
      <c r="AW110" s="54" t="e">
        <f t="shared" si="78"/>
        <v>#REF!</v>
      </c>
      <c r="AX110" s="54" t="e">
        <f t="shared" si="78"/>
        <v>#REF!</v>
      </c>
      <c r="AY110" s="54" t="e">
        <f t="shared" si="78"/>
        <v>#REF!</v>
      </c>
      <c r="AZ110" s="54" t="e">
        <f t="shared" si="78"/>
        <v>#REF!</v>
      </c>
      <c r="BA110" s="54" t="e">
        <f t="shared" si="78"/>
        <v>#REF!</v>
      </c>
      <c r="BB110" s="54" t="e">
        <f t="shared" si="78"/>
        <v>#REF!</v>
      </c>
      <c r="BC110" s="54" t="e">
        <f t="shared" si="78"/>
        <v>#REF!</v>
      </c>
      <c r="BD110" s="54" t="e">
        <f t="shared" si="78"/>
        <v>#REF!</v>
      </c>
      <c r="BE110" s="54" t="e">
        <f t="shared" si="78"/>
        <v>#REF!</v>
      </c>
      <c r="BF110" s="54" t="e">
        <f t="shared" si="78"/>
        <v>#REF!</v>
      </c>
      <c r="BG110" s="54" t="e">
        <f t="shared" si="78"/>
        <v>#REF!</v>
      </c>
      <c r="BH110" s="54" t="e">
        <f t="shared" si="75"/>
        <v>#REF!</v>
      </c>
      <c r="BI110" s="54" t="e">
        <f t="shared" si="75"/>
        <v>#REF!</v>
      </c>
      <c r="BJ110" s="54" t="e">
        <f t="shared" si="75"/>
        <v>#REF!</v>
      </c>
      <c r="BK110" s="54" t="e">
        <f t="shared" si="75"/>
        <v>#REF!</v>
      </c>
      <c r="BL110" s="54" t="e">
        <f t="shared" si="75"/>
        <v>#REF!</v>
      </c>
      <c r="BM110" s="54" t="e">
        <f t="shared" si="75"/>
        <v>#REF!</v>
      </c>
      <c r="BN110" s="54" t="e">
        <f t="shared" si="75"/>
        <v>#REF!</v>
      </c>
      <c r="BO110" s="54" t="e">
        <f t="shared" si="75"/>
        <v>#REF!</v>
      </c>
      <c r="BP110" s="54" t="e">
        <f t="shared" si="75"/>
        <v>#REF!</v>
      </c>
      <c r="BQ110" s="54" t="e">
        <f t="shared" si="75"/>
        <v>#REF!</v>
      </c>
      <c r="BR110" s="54" t="e">
        <f t="shared" si="72"/>
        <v>#REF!</v>
      </c>
      <c r="BS110" s="54" t="e">
        <f t="shared" si="72"/>
        <v>#REF!</v>
      </c>
      <c r="BT110" s="54" t="e">
        <f t="shared" si="72"/>
        <v>#REF!</v>
      </c>
      <c r="BU110" s="54" t="e">
        <f t="shared" si="72"/>
        <v>#REF!</v>
      </c>
      <c r="BV110" s="54" t="e">
        <f t="shared" si="72"/>
        <v>#REF!</v>
      </c>
      <c r="BW110" s="54" t="e">
        <f t="shared" si="72"/>
        <v>#REF!</v>
      </c>
      <c r="BX110" s="54" t="e">
        <f t="shared" si="72"/>
        <v>#REF!</v>
      </c>
      <c r="BY110" s="54" t="e">
        <f t="shared" si="72"/>
        <v>#REF!</v>
      </c>
      <c r="BZ110" s="54" t="e">
        <f t="shared" si="72"/>
        <v>#REF!</v>
      </c>
      <c r="CA110" s="54" t="e">
        <f t="shared" si="72"/>
        <v>#REF!</v>
      </c>
      <c r="CB110" s="54" t="e">
        <f t="shared" si="77"/>
        <v>#REF!</v>
      </c>
      <c r="CC110" s="54" t="e">
        <f t="shared" si="77"/>
        <v>#REF!</v>
      </c>
      <c r="CD110" s="54" t="e">
        <f t="shared" si="77"/>
        <v>#REF!</v>
      </c>
      <c r="CE110" s="54" t="e">
        <f t="shared" si="77"/>
        <v>#REF!</v>
      </c>
      <c r="CF110" s="54" t="e">
        <f t="shared" si="77"/>
        <v>#REF!</v>
      </c>
      <c r="CG110" s="54" t="e">
        <f t="shared" si="77"/>
        <v>#REF!</v>
      </c>
      <c r="CH110" s="54" t="e">
        <f t="shared" si="77"/>
        <v>#REF!</v>
      </c>
      <c r="CI110" s="54" t="e">
        <f t="shared" si="77"/>
        <v>#REF!</v>
      </c>
      <c r="CJ110" s="54" t="e">
        <f t="shared" si="77"/>
        <v>#REF!</v>
      </c>
    </row>
    <row r="111" spans="1:88" ht="34.5" customHeight="1">
      <c r="A111" s="82" t="s">
        <v>276</v>
      </c>
      <c r="B111" s="82" t="s">
        <v>96</v>
      </c>
      <c r="C111" s="82"/>
      <c r="D111" s="82"/>
      <c r="E111" s="129" t="e">
        <f>#REF!</f>
        <v>#REF!</v>
      </c>
      <c r="F111" s="129" t="e">
        <f>#REF!</f>
        <v>#REF!</v>
      </c>
      <c r="G111" s="82" t="s">
        <v>112</v>
      </c>
      <c r="H111" s="126" t="e">
        <f>#REF!</f>
        <v>#REF!</v>
      </c>
      <c r="I111" s="84">
        <v>0.96</v>
      </c>
      <c r="J111" s="126" t="e">
        <f>#REF!</f>
        <v>#REF!</v>
      </c>
      <c r="K111" s="126" t="e">
        <f t="shared" si="53"/>
        <v>#REF!</v>
      </c>
      <c r="L111" s="73" t="e">
        <f t="shared" si="54"/>
        <v>#REF!</v>
      </c>
      <c r="M111" s="83" t="e">
        <f>#REF!</f>
        <v>#REF!</v>
      </c>
      <c r="N111" s="84" t="e">
        <f>#REF!</f>
        <v>#REF!</v>
      </c>
      <c r="O111" s="73" t="e">
        <f t="shared" si="55"/>
        <v>#REF!</v>
      </c>
      <c r="P111" s="74" t="e">
        <f t="shared" si="61"/>
        <v>#REF!</v>
      </c>
      <c r="Q111" s="84" t="e">
        <f t="shared" si="56"/>
        <v>#REF!</v>
      </c>
      <c r="R111" s="74" t="e">
        <f t="shared" si="57"/>
        <v>#REF!</v>
      </c>
      <c r="S111" s="82"/>
      <c r="T111" s="127" t="e">
        <f>#REF!</f>
        <v>#REF!</v>
      </c>
      <c r="U111" s="85" t="e">
        <f>#REF!</f>
        <v>#REF!</v>
      </c>
      <c r="V111" s="86">
        <v>2.1000000000000001E-2</v>
      </c>
      <c r="W111" s="82"/>
      <c r="X111" s="192" t="e">
        <f t="shared" si="62"/>
        <v>#REF!</v>
      </c>
      <c r="Y111" s="87" t="e">
        <f>(NPV($C$2,Summary!$AE111:$CK111))*((1+$C$2)^0.5)</f>
        <v>#REF!</v>
      </c>
      <c r="Z111" s="75" t="e">
        <f t="shared" si="58"/>
        <v>#REF!</v>
      </c>
      <c r="AA111" s="75" t="e">
        <f t="shared" si="59"/>
        <v>#REF!</v>
      </c>
      <c r="AB111" s="75" t="e">
        <f t="shared" si="60"/>
        <v>#REF!</v>
      </c>
      <c r="AC111" s="54"/>
      <c r="AD111" s="54" t="str">
        <f t="shared" si="73"/>
        <v/>
      </c>
      <c r="AE111" s="54" t="str">
        <f t="shared" si="73"/>
        <v/>
      </c>
      <c r="AF111" s="54" t="str">
        <f t="shared" si="73"/>
        <v/>
      </c>
      <c r="AG111" s="54" t="str">
        <f t="shared" si="73"/>
        <v/>
      </c>
      <c r="AH111" s="54" t="str">
        <f t="shared" si="73"/>
        <v/>
      </c>
      <c r="AI111" s="54" t="str">
        <f t="shared" si="73"/>
        <v/>
      </c>
      <c r="AJ111" s="54" t="str">
        <f t="shared" si="73"/>
        <v/>
      </c>
      <c r="AK111" s="54" t="str">
        <f t="shared" si="73"/>
        <v/>
      </c>
      <c r="AL111" s="54" t="str">
        <f t="shared" si="73"/>
        <v/>
      </c>
      <c r="AM111" s="54" t="str">
        <f t="shared" si="73"/>
        <v/>
      </c>
      <c r="AN111" s="54" t="e">
        <f t="shared" si="73"/>
        <v>#REF!</v>
      </c>
      <c r="AO111" s="54" t="e">
        <f t="shared" si="73"/>
        <v>#REF!</v>
      </c>
      <c r="AP111" s="54" t="e">
        <f t="shared" si="73"/>
        <v>#REF!</v>
      </c>
      <c r="AQ111" s="54" t="e">
        <f t="shared" si="73"/>
        <v>#REF!</v>
      </c>
      <c r="AR111" s="54" t="e">
        <f t="shared" si="73"/>
        <v>#REF!</v>
      </c>
      <c r="AS111" s="54" t="e">
        <f t="shared" si="73"/>
        <v>#REF!</v>
      </c>
      <c r="AT111" s="54" t="e">
        <f t="shared" si="78"/>
        <v>#REF!</v>
      </c>
      <c r="AU111" s="54" t="e">
        <f t="shared" si="78"/>
        <v>#REF!</v>
      </c>
      <c r="AV111" s="54" t="e">
        <f t="shared" si="78"/>
        <v>#REF!</v>
      </c>
      <c r="AW111" s="54" t="e">
        <f t="shared" si="78"/>
        <v>#REF!</v>
      </c>
      <c r="AX111" s="54" t="e">
        <f t="shared" si="78"/>
        <v>#REF!</v>
      </c>
      <c r="AY111" s="54" t="e">
        <f t="shared" si="78"/>
        <v>#REF!</v>
      </c>
      <c r="AZ111" s="54" t="e">
        <f t="shared" si="78"/>
        <v>#REF!</v>
      </c>
      <c r="BA111" s="54" t="e">
        <f t="shared" si="78"/>
        <v>#REF!</v>
      </c>
      <c r="BB111" s="54" t="e">
        <f t="shared" si="78"/>
        <v>#REF!</v>
      </c>
      <c r="BC111" s="54" t="e">
        <f t="shared" si="78"/>
        <v>#REF!</v>
      </c>
      <c r="BD111" s="54" t="e">
        <f t="shared" si="78"/>
        <v>#REF!</v>
      </c>
      <c r="BE111" s="54" t="e">
        <f t="shared" si="78"/>
        <v>#REF!</v>
      </c>
      <c r="BF111" s="54" t="e">
        <f t="shared" si="78"/>
        <v>#REF!</v>
      </c>
      <c r="BG111" s="54" t="e">
        <f t="shared" si="78"/>
        <v>#REF!</v>
      </c>
      <c r="BH111" s="54" t="e">
        <f t="shared" si="75"/>
        <v>#REF!</v>
      </c>
      <c r="BI111" s="54" t="e">
        <f t="shared" si="75"/>
        <v>#REF!</v>
      </c>
      <c r="BJ111" s="54" t="e">
        <f t="shared" si="75"/>
        <v>#REF!</v>
      </c>
      <c r="BK111" s="54" t="e">
        <f t="shared" si="75"/>
        <v>#REF!</v>
      </c>
      <c r="BL111" s="54" t="e">
        <f t="shared" si="75"/>
        <v>#REF!</v>
      </c>
      <c r="BM111" s="54" t="e">
        <f t="shared" si="75"/>
        <v>#REF!</v>
      </c>
      <c r="BN111" s="54" t="e">
        <f t="shared" si="75"/>
        <v>#REF!</v>
      </c>
      <c r="BO111" s="54" t="e">
        <f t="shared" si="75"/>
        <v>#REF!</v>
      </c>
      <c r="BP111" s="54" t="e">
        <f t="shared" si="75"/>
        <v>#REF!</v>
      </c>
      <c r="BQ111" s="54" t="e">
        <f t="shared" si="75"/>
        <v>#REF!</v>
      </c>
      <c r="BR111" s="54" t="e">
        <f t="shared" si="72"/>
        <v>#REF!</v>
      </c>
      <c r="BS111" s="54" t="e">
        <f t="shared" si="72"/>
        <v>#REF!</v>
      </c>
      <c r="BT111" s="54" t="e">
        <f t="shared" si="72"/>
        <v>#REF!</v>
      </c>
      <c r="BU111" s="54" t="e">
        <f t="shared" si="72"/>
        <v>#REF!</v>
      </c>
      <c r="BV111" s="54" t="e">
        <f t="shared" si="72"/>
        <v>#REF!</v>
      </c>
      <c r="BW111" s="54" t="e">
        <f t="shared" si="72"/>
        <v>#REF!</v>
      </c>
      <c r="BX111" s="54" t="e">
        <f t="shared" si="72"/>
        <v>#REF!</v>
      </c>
      <c r="BY111" s="54" t="e">
        <f t="shared" si="72"/>
        <v>#REF!</v>
      </c>
      <c r="BZ111" s="54" t="e">
        <f t="shared" si="72"/>
        <v>#REF!</v>
      </c>
      <c r="CA111" s="54" t="e">
        <f t="shared" si="72"/>
        <v>#REF!</v>
      </c>
      <c r="CB111" s="54" t="e">
        <f t="shared" si="77"/>
        <v>#REF!</v>
      </c>
      <c r="CC111" s="54" t="e">
        <f t="shared" si="77"/>
        <v>#REF!</v>
      </c>
      <c r="CD111" s="54" t="e">
        <f t="shared" si="77"/>
        <v>#REF!</v>
      </c>
      <c r="CE111" s="54" t="e">
        <f t="shared" si="77"/>
        <v>#REF!</v>
      </c>
      <c r="CF111" s="54" t="e">
        <f t="shared" si="77"/>
        <v>#REF!</v>
      </c>
      <c r="CG111" s="54" t="e">
        <f t="shared" si="77"/>
        <v>#REF!</v>
      </c>
      <c r="CH111" s="54" t="e">
        <f t="shared" si="77"/>
        <v>#REF!</v>
      </c>
      <c r="CI111" s="54" t="e">
        <f t="shared" si="77"/>
        <v>#REF!</v>
      </c>
      <c r="CJ111" s="54" t="e">
        <f t="shared" si="77"/>
        <v>#REF!</v>
      </c>
    </row>
  </sheetData>
  <mergeCells count="7">
    <mergeCell ref="CN9:CP9"/>
    <mergeCell ref="C10:I10"/>
    <mergeCell ref="J10:S10"/>
    <mergeCell ref="T10:W10"/>
    <mergeCell ref="X10:Y10"/>
    <mergeCell ref="Z10:AB10"/>
    <mergeCell ref="CN10:CP10"/>
  </mergeCells>
  <dataValidations count="1">
    <dataValidation type="list" allowBlank="1" showInputMessage="1" showErrorMessage="1" sqref="B12:B111">
      <formula1>$CO$11:$CP$11</formula1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A79"/>
  <sheetViews>
    <sheetView workbookViewId="0">
      <selection activeCell="F30" sqref="F30"/>
    </sheetView>
  </sheetViews>
  <sheetFormatPr defaultRowHeight="14.4"/>
  <cols>
    <col min="9" max="9" width="3" bestFit="1" customWidth="1"/>
    <col min="10" max="10" width="9.109375" style="180"/>
    <col min="11" max="11" width="3" style="180" bestFit="1" customWidth="1"/>
  </cols>
  <sheetData>
    <row r="1" spans="1:27">
      <c r="A1" t="s">
        <v>293</v>
      </c>
    </row>
    <row r="2" spans="1:27">
      <c r="B2" t="s">
        <v>98</v>
      </c>
      <c r="E2" s="183">
        <v>7.0000000000000007E-2</v>
      </c>
    </row>
    <row r="3" spans="1:27">
      <c r="B3" t="s">
        <v>99</v>
      </c>
      <c r="E3" s="183">
        <v>0.03</v>
      </c>
    </row>
    <row r="4" spans="1:27">
      <c r="B4" t="s">
        <v>100</v>
      </c>
      <c r="E4" s="183">
        <v>0.13</v>
      </c>
    </row>
    <row r="5" spans="1:27">
      <c r="B5" t="s">
        <v>101</v>
      </c>
      <c r="E5" s="183">
        <v>0.109</v>
      </c>
    </row>
    <row r="6" spans="1:27">
      <c r="B6" t="s">
        <v>294</v>
      </c>
      <c r="E6" s="183">
        <f>((1+E2)/(1+E3))-1</f>
        <v>3.8834951456310662E-2</v>
      </c>
    </row>
    <row r="7" spans="1:27">
      <c r="A7" t="s">
        <v>194</v>
      </c>
    </row>
    <row r="8" spans="1:27">
      <c r="C8" s="376" t="s">
        <v>195</v>
      </c>
      <c r="D8" s="376"/>
      <c r="E8" s="376"/>
      <c r="F8" s="376" t="s">
        <v>196</v>
      </c>
      <c r="G8" s="376"/>
      <c r="U8" t="s">
        <v>197</v>
      </c>
    </row>
    <row r="9" spans="1:27">
      <c r="C9" t="s">
        <v>198</v>
      </c>
      <c r="D9" t="s">
        <v>158</v>
      </c>
      <c r="E9" t="s">
        <v>159</v>
      </c>
      <c r="F9" t="s">
        <v>160</v>
      </c>
      <c r="G9" t="s">
        <v>161</v>
      </c>
      <c r="H9" t="s">
        <v>199</v>
      </c>
      <c r="V9" t="s">
        <v>170</v>
      </c>
      <c r="W9" t="s">
        <v>198</v>
      </c>
      <c r="X9" t="s">
        <v>158</v>
      </c>
      <c r="Y9" t="s">
        <v>159</v>
      </c>
      <c r="Z9" t="s">
        <v>160</v>
      </c>
      <c r="AA9" t="s">
        <v>161</v>
      </c>
    </row>
    <row r="10" spans="1:27">
      <c r="B10" t="s">
        <v>149</v>
      </c>
      <c r="C10">
        <v>512</v>
      </c>
      <c r="D10">
        <v>960</v>
      </c>
      <c r="E10">
        <v>736</v>
      </c>
      <c r="F10">
        <v>3616</v>
      </c>
      <c r="G10">
        <v>2936</v>
      </c>
      <c r="H10">
        <v>8760</v>
      </c>
      <c r="V10" t="s">
        <v>96</v>
      </c>
      <c r="W10">
        <v>8.8469184890656069E-2</v>
      </c>
      <c r="X10">
        <v>9.2445328031809146E-2</v>
      </c>
      <c r="Y10">
        <v>5.7654075546719689E-2</v>
      </c>
      <c r="Z10">
        <v>0.49701789264413521</v>
      </c>
      <c r="AA10">
        <v>0.26441351888667997</v>
      </c>
    </row>
    <row r="11" spans="1:27">
      <c r="V11" t="s">
        <v>150</v>
      </c>
      <c r="W11">
        <v>0.19700000000000001</v>
      </c>
      <c r="X11">
        <v>0.186</v>
      </c>
      <c r="Y11">
        <v>0.105</v>
      </c>
      <c r="Z11">
        <v>0.35100000000000003</v>
      </c>
      <c r="AA11">
        <v>0.16200000000000001</v>
      </c>
    </row>
    <row r="12" spans="1:27">
      <c r="M12" s="165"/>
      <c r="N12" s="377" t="s">
        <v>151</v>
      </c>
      <c r="O12" s="377"/>
      <c r="P12" s="377"/>
      <c r="Q12" s="377"/>
      <c r="R12" s="377"/>
      <c r="V12" t="s">
        <v>152</v>
      </c>
      <c r="W12">
        <v>0.14271555996035679</v>
      </c>
      <c r="X12">
        <v>0.14271555996035679</v>
      </c>
      <c r="Y12">
        <v>8.9197224975222977E-2</v>
      </c>
      <c r="Z12">
        <v>0.39643211100099107</v>
      </c>
      <c r="AA12">
        <v>0.22893954410307235</v>
      </c>
    </row>
    <row r="13" spans="1:27">
      <c r="A13" t="s">
        <v>153</v>
      </c>
      <c r="C13" t="s">
        <v>154</v>
      </c>
      <c r="H13" t="s">
        <v>155</v>
      </c>
      <c r="L13" t="s">
        <v>111</v>
      </c>
      <c r="M13" t="s">
        <v>111</v>
      </c>
      <c r="N13" t="s">
        <v>111</v>
      </c>
      <c r="O13" t="s">
        <v>111</v>
      </c>
      <c r="P13" t="s">
        <v>111</v>
      </c>
      <c r="Q13" t="s">
        <v>111</v>
      </c>
      <c r="R13" t="s">
        <v>111</v>
      </c>
      <c r="V13" t="s">
        <v>156</v>
      </c>
      <c r="W13">
        <v>8.0629301868239925E-2</v>
      </c>
      <c r="X13">
        <v>9.1445427728613568E-2</v>
      </c>
      <c r="Y13">
        <v>6.7846607669616532E-2</v>
      </c>
      <c r="Z13">
        <v>0.46017699115044253</v>
      </c>
      <c r="AA13">
        <v>0.2999016715830875</v>
      </c>
    </row>
    <row r="14" spans="1:27">
      <c r="B14" t="s">
        <v>95</v>
      </c>
      <c r="C14" t="s">
        <v>157</v>
      </c>
      <c r="D14" t="s">
        <v>158</v>
      </c>
      <c r="E14" t="s">
        <v>159</v>
      </c>
      <c r="F14" t="s">
        <v>160</v>
      </c>
      <c r="G14" t="s">
        <v>161</v>
      </c>
      <c r="H14" t="s">
        <v>157</v>
      </c>
      <c r="J14" s="180" t="s">
        <v>297</v>
      </c>
      <c r="L14" t="s">
        <v>157</v>
      </c>
      <c r="M14" t="s">
        <v>157</v>
      </c>
      <c r="N14" t="s">
        <v>162</v>
      </c>
      <c r="O14" t="s">
        <v>158</v>
      </c>
      <c r="P14" t="s">
        <v>159</v>
      </c>
      <c r="Q14" t="s">
        <v>160</v>
      </c>
      <c r="R14" t="s">
        <v>161</v>
      </c>
      <c r="V14" t="s">
        <v>163</v>
      </c>
      <c r="W14">
        <v>6.8627450980392163E-2</v>
      </c>
      <c r="X14">
        <v>9.6078431372549025E-2</v>
      </c>
      <c r="Y14">
        <v>7.7450980392156865E-2</v>
      </c>
      <c r="Z14">
        <v>0.43235294117647055</v>
      </c>
      <c r="AA14">
        <v>0.32549019607843138</v>
      </c>
    </row>
    <row r="15" spans="1:27">
      <c r="B15">
        <v>2002</v>
      </c>
      <c r="C15">
        <v>6.4385787000000014E-2</v>
      </c>
      <c r="D15">
        <v>3.3505449E-2</v>
      </c>
      <c r="E15">
        <v>2.7380190000000002E-2</v>
      </c>
      <c r="F15">
        <v>3.2705684000000006E-2</v>
      </c>
      <c r="G15">
        <v>2.6730969E-2</v>
      </c>
      <c r="H15">
        <v>63</v>
      </c>
      <c r="J15" s="180">
        <v>512</v>
      </c>
      <c r="L15" s="180">
        <f t="shared" ref="L15:L20" si="0">IF(J15=0,H15/$C$10,H15/$J15)</f>
        <v>0.123046875</v>
      </c>
      <c r="M15" s="180">
        <f t="shared" ref="M15:M21" si="1">C15</f>
        <v>6.4385787000000014E-2</v>
      </c>
      <c r="N15" s="180">
        <f t="shared" ref="N15:N20" si="2">(M15+L15)*(1+$E$4)</f>
        <v>0.21179890806000001</v>
      </c>
      <c r="O15" s="180">
        <f t="shared" ref="O15:O20" si="3">D15*(1+$E$5)</f>
        <v>3.7157542941000002E-2</v>
      </c>
      <c r="P15" s="180">
        <f t="shared" ref="P15:Q21" si="4">E15*(1+$E$5)</f>
        <v>3.0364630710000003E-2</v>
      </c>
      <c r="Q15" s="180">
        <f t="shared" si="4"/>
        <v>3.6270603556000008E-2</v>
      </c>
      <c r="R15" s="180">
        <f t="shared" ref="R15:R20" si="5">G15*(1+$E$5)</f>
        <v>2.9644644620999999E-2</v>
      </c>
      <c r="V15" t="s">
        <v>164</v>
      </c>
      <c r="W15">
        <v>8.5883514313919079E-2</v>
      </c>
      <c r="X15">
        <v>9.0819348469891426E-2</v>
      </c>
      <c r="Y15">
        <v>6.3178677196446209E-2</v>
      </c>
      <c r="Z15">
        <v>0.47778874629812446</v>
      </c>
      <c r="AA15">
        <v>0.28232971372161902</v>
      </c>
    </row>
    <row r="16" spans="1:27">
      <c r="B16">
        <v>2003</v>
      </c>
      <c r="C16">
        <v>6.6377100000000008E-2</v>
      </c>
      <c r="D16">
        <v>3.4541700000000002E-2</v>
      </c>
      <c r="E16">
        <v>2.8227000000000002E-2</v>
      </c>
      <c r="F16">
        <v>3.3717200000000003E-2</v>
      </c>
      <c r="G16">
        <v>2.7557700000000001E-2</v>
      </c>
      <c r="H16">
        <v>57.404600000000002</v>
      </c>
      <c r="J16" s="180">
        <v>512</v>
      </c>
      <c r="L16" s="180">
        <f t="shared" si="0"/>
        <v>0.112118359375</v>
      </c>
      <c r="M16" s="180">
        <f t="shared" si="1"/>
        <v>6.6377100000000008E-2</v>
      </c>
      <c r="N16" s="180">
        <f t="shared" si="2"/>
        <v>0.20169986909374998</v>
      </c>
      <c r="O16" s="180">
        <f t="shared" si="3"/>
        <v>3.83067453E-2</v>
      </c>
      <c r="P16" s="180">
        <f t="shared" si="4"/>
        <v>3.1303743000000002E-2</v>
      </c>
      <c r="Q16" s="180">
        <f t="shared" si="4"/>
        <v>3.7392374800000003E-2</v>
      </c>
      <c r="R16" s="180">
        <f t="shared" si="5"/>
        <v>3.0561489300000001E-2</v>
      </c>
      <c r="V16" t="s">
        <v>165</v>
      </c>
      <c r="W16">
        <v>8.6481113320079531E-2</v>
      </c>
      <c r="X16">
        <v>9.3439363817097415E-2</v>
      </c>
      <c r="Y16">
        <v>5.9642147117296221E-2</v>
      </c>
      <c r="Z16">
        <v>0.49105367793240556</v>
      </c>
      <c r="AA16">
        <v>0.26938369781312133</v>
      </c>
    </row>
    <row r="17" spans="2:27">
      <c r="B17">
        <v>2004</v>
      </c>
      <c r="C17">
        <v>6.8430000000000005E-2</v>
      </c>
      <c r="D17">
        <v>3.5610000000000003E-2</v>
      </c>
      <c r="E17">
        <v>2.9100000000000001E-2</v>
      </c>
      <c r="F17">
        <v>3.4759999999999999E-2</v>
      </c>
      <c r="G17">
        <v>2.8410000000000001E-2</v>
      </c>
      <c r="H17">
        <v>59.18</v>
      </c>
      <c r="I17" t="s">
        <v>166</v>
      </c>
      <c r="J17" s="180">
        <v>528</v>
      </c>
      <c r="L17" s="180">
        <f t="shared" si="0"/>
        <v>0.11208333333333333</v>
      </c>
      <c r="M17" s="180">
        <f t="shared" si="1"/>
        <v>6.8430000000000005E-2</v>
      </c>
      <c r="N17" s="180">
        <f t="shared" si="2"/>
        <v>0.20398006666666665</v>
      </c>
      <c r="O17" s="180">
        <f t="shared" si="3"/>
        <v>3.9491490000000004E-2</v>
      </c>
      <c r="P17" s="180">
        <f t="shared" si="4"/>
        <v>3.2271899999999999E-2</v>
      </c>
      <c r="Q17" s="180">
        <f t="shared" si="4"/>
        <v>3.8548840000000001E-2</v>
      </c>
      <c r="R17" s="180">
        <f t="shared" si="5"/>
        <v>3.1506690000000004E-2</v>
      </c>
      <c r="V17" t="s">
        <v>167</v>
      </c>
      <c r="W17">
        <v>0.17023809523809524</v>
      </c>
      <c r="X17">
        <v>0.30642857142857144</v>
      </c>
      <c r="Y17">
        <v>0.17333333333333334</v>
      </c>
      <c r="Z17">
        <v>0.22</v>
      </c>
      <c r="AA17">
        <v>0.13</v>
      </c>
    </row>
    <row r="18" spans="2:27">
      <c r="B18">
        <v>2005</v>
      </c>
      <c r="C18">
        <v>7.016E-2</v>
      </c>
      <c r="D18">
        <v>3.637E-2</v>
      </c>
      <c r="E18">
        <v>2.9870000000000001E-2</v>
      </c>
      <c r="F18">
        <v>3.5514999999999998E-2</v>
      </c>
      <c r="G18">
        <v>2.9159999999999998E-2</v>
      </c>
      <c r="H18">
        <v>59.18</v>
      </c>
      <c r="I18" t="s">
        <v>166</v>
      </c>
      <c r="J18" s="180">
        <v>520</v>
      </c>
      <c r="L18" s="180">
        <f t="shared" si="0"/>
        <v>0.1138076923076923</v>
      </c>
      <c r="M18" s="180">
        <f t="shared" si="1"/>
        <v>7.016E-2</v>
      </c>
      <c r="N18" s="180">
        <f t="shared" si="2"/>
        <v>0.20788349230769229</v>
      </c>
      <c r="O18" s="180">
        <f t="shared" si="3"/>
        <v>4.0334330000000002E-2</v>
      </c>
      <c r="P18" s="180">
        <f t="shared" si="4"/>
        <v>3.3125830000000002E-2</v>
      </c>
      <c r="Q18" s="180">
        <f t="shared" si="4"/>
        <v>3.9386134999999996E-2</v>
      </c>
      <c r="R18" s="180">
        <f t="shared" si="5"/>
        <v>3.2338439999999996E-2</v>
      </c>
    </row>
    <row r="19" spans="2:27">
      <c r="B19">
        <v>2006</v>
      </c>
      <c r="C19">
        <v>9.1082826764920008E-2</v>
      </c>
      <c r="D19">
        <v>6.8565809411517645E-2</v>
      </c>
      <c r="E19">
        <v>5.1537773362968282E-2</v>
      </c>
      <c r="F19">
        <v>7.7614925548032968E-2</v>
      </c>
      <c r="G19">
        <v>6.5588339781943159E-2</v>
      </c>
      <c r="H19">
        <v>64.92</v>
      </c>
      <c r="I19" t="s">
        <v>168</v>
      </c>
      <c r="J19" s="180">
        <v>520</v>
      </c>
      <c r="L19" s="180">
        <f t="shared" si="0"/>
        <v>0.12484615384615384</v>
      </c>
      <c r="M19" s="180">
        <f t="shared" si="1"/>
        <v>9.1082826764920008E-2</v>
      </c>
      <c r="N19" s="180">
        <f t="shared" si="2"/>
        <v>0.24399974809051342</v>
      </c>
      <c r="O19" s="180">
        <f t="shared" si="3"/>
        <v>7.6039482637373063E-2</v>
      </c>
      <c r="P19" s="180">
        <f t="shared" si="4"/>
        <v>5.7155390659531825E-2</v>
      </c>
      <c r="Q19" s="180">
        <f t="shared" si="4"/>
        <v>8.6074952432768553E-2</v>
      </c>
      <c r="R19" s="180">
        <f t="shared" si="5"/>
        <v>7.2737468818174958E-2</v>
      </c>
    </row>
    <row r="20" spans="2:27">
      <c r="B20">
        <v>2007</v>
      </c>
      <c r="C20">
        <v>9.5299998172955439E-2</v>
      </c>
      <c r="D20">
        <v>6.9888676897954125E-2</v>
      </c>
      <c r="E20">
        <v>5.1612391466679779E-2</v>
      </c>
      <c r="F20">
        <v>7.894968633873517E-2</v>
      </c>
      <c r="G20">
        <v>6.5641363451114071E-2</v>
      </c>
      <c r="H20">
        <v>64.92</v>
      </c>
      <c r="I20" t="s">
        <v>168</v>
      </c>
      <c r="J20" s="180">
        <v>520</v>
      </c>
      <c r="L20" s="180">
        <f t="shared" si="0"/>
        <v>0.12484615384615384</v>
      </c>
      <c r="M20" s="180">
        <f t="shared" si="1"/>
        <v>9.5299998172955439E-2</v>
      </c>
      <c r="N20" s="180">
        <f t="shared" si="2"/>
        <v>0.24876515178159347</v>
      </c>
      <c r="O20" s="180">
        <f t="shared" si="3"/>
        <v>7.750654267983112E-2</v>
      </c>
      <c r="P20" s="180">
        <f t="shared" si="4"/>
        <v>5.7238142136547876E-2</v>
      </c>
      <c r="Q20" s="180">
        <f t="shared" si="4"/>
        <v>8.7555202149657299E-2</v>
      </c>
      <c r="R20" s="180">
        <f t="shared" si="5"/>
        <v>7.2796272067285506E-2</v>
      </c>
      <c r="U20" t="s">
        <v>169</v>
      </c>
    </row>
    <row r="21" spans="2:27">
      <c r="B21">
        <v>2008</v>
      </c>
      <c r="C21">
        <v>8.8969960653521835E-2</v>
      </c>
      <c r="D21">
        <v>6.5977279707163314E-2</v>
      </c>
      <c r="E21">
        <v>4.8066282593685651E-2</v>
      </c>
      <c r="F21">
        <v>6.8961192363542867E-2</v>
      </c>
      <c r="G21">
        <v>5.5608187242071755E-2</v>
      </c>
      <c r="H21">
        <v>64.92</v>
      </c>
      <c r="I21" t="s">
        <v>168</v>
      </c>
      <c r="J21" s="180">
        <v>512</v>
      </c>
      <c r="L21" s="180">
        <f t="shared" ref="L21:L73" si="6">IF(J21=0,H21/$C$10,H21/$J21)</f>
        <v>0.126796875</v>
      </c>
      <c r="M21" s="180">
        <f t="shared" si="1"/>
        <v>8.8969960653521835E-2</v>
      </c>
      <c r="N21" s="180">
        <f t="shared" ref="N21:N73" si="7">(M21+L21)*(1+$E$4)</f>
        <v>0.24381652428847966</v>
      </c>
      <c r="O21" s="180">
        <f t="shared" ref="O21:O73" si="8">D21*(1+$E$5)</f>
        <v>7.3168803195244117E-2</v>
      </c>
      <c r="P21" s="180">
        <f t="shared" si="4"/>
        <v>5.3305507396397389E-2</v>
      </c>
      <c r="Q21" s="180">
        <f t="shared" si="4"/>
        <v>7.6477962331169033E-2</v>
      </c>
      <c r="R21" s="180">
        <f t="shared" ref="R21:R73" si="9">G21*(1+$E$5)</f>
        <v>6.1669479651457575E-2</v>
      </c>
      <c r="V21" t="s">
        <v>170</v>
      </c>
      <c r="W21" t="s">
        <v>157</v>
      </c>
      <c r="X21" t="s">
        <v>158</v>
      </c>
      <c r="Y21" t="s">
        <v>159</v>
      </c>
      <c r="Z21" t="s">
        <v>160</v>
      </c>
      <c r="AA21" t="s">
        <v>161</v>
      </c>
    </row>
    <row r="22" spans="2:27">
      <c r="B22">
        <v>2009</v>
      </c>
      <c r="C22">
        <v>8.8120099509543484E-2</v>
      </c>
      <c r="D22">
        <v>6.6392787541373288E-2</v>
      </c>
      <c r="E22">
        <v>4.8517208285953684E-2</v>
      </c>
      <c r="F22">
        <v>6.8150498644794735E-2</v>
      </c>
      <c r="G22">
        <v>5.5391428393286632E-2</v>
      </c>
      <c r="H22">
        <v>64.92</v>
      </c>
      <c r="I22" t="s">
        <v>168</v>
      </c>
      <c r="J22" s="180">
        <v>528</v>
      </c>
      <c r="L22" s="180">
        <f t="shared" si="6"/>
        <v>0.12295454545454546</v>
      </c>
      <c r="M22" s="180">
        <f t="shared" ref="M22:M73" si="10">C22</f>
        <v>8.8120099509543484E-2</v>
      </c>
      <c r="N22" s="180">
        <f t="shared" si="7"/>
        <v>0.23851434880942049</v>
      </c>
      <c r="O22" s="180">
        <f t="shared" si="8"/>
        <v>7.3629601383382981E-2</v>
      </c>
      <c r="P22" s="180">
        <f t="shared" ref="P22:P73" si="11">E22*(1+$E$5)</f>
        <v>5.3805583989122635E-2</v>
      </c>
      <c r="Q22" s="180">
        <f t="shared" ref="Q22:Q73" si="12">F22*(1+$E$5)</f>
        <v>7.5578902997077355E-2</v>
      </c>
      <c r="R22" s="180">
        <f t="shared" si="9"/>
        <v>6.1429094088154876E-2</v>
      </c>
      <c r="V22" t="s">
        <v>171</v>
      </c>
    </row>
    <row r="23" spans="2:27">
      <c r="B23">
        <v>2010</v>
      </c>
      <c r="C23">
        <v>6.1228224375000001E-2</v>
      </c>
      <c r="D23">
        <v>4.5217E-2</v>
      </c>
      <c r="E23">
        <v>3.3697999999999999E-2</v>
      </c>
      <c r="F23">
        <v>4.6494999999999995E-2</v>
      </c>
      <c r="G23">
        <v>3.4938999999999998E-2</v>
      </c>
      <c r="H23">
        <v>63</v>
      </c>
      <c r="I23" t="s">
        <v>172</v>
      </c>
      <c r="J23" s="180">
        <v>528</v>
      </c>
      <c r="L23" s="180">
        <f t="shared" si="6"/>
        <v>0.11931818181818182</v>
      </c>
      <c r="M23" s="180">
        <f t="shared" si="10"/>
        <v>6.1228224375000001E-2</v>
      </c>
      <c r="N23" s="180">
        <f t="shared" si="7"/>
        <v>0.20401743899829544</v>
      </c>
      <c r="O23" s="180">
        <f t="shared" si="8"/>
        <v>5.0145652999999998E-2</v>
      </c>
      <c r="P23" s="180">
        <f t="shared" si="11"/>
        <v>3.7371082E-2</v>
      </c>
      <c r="Q23" s="180">
        <f t="shared" si="12"/>
        <v>5.1562954999999994E-2</v>
      </c>
      <c r="R23" s="180">
        <f t="shared" si="9"/>
        <v>3.8747350999999999E-2</v>
      </c>
      <c r="V23" t="s">
        <v>173</v>
      </c>
    </row>
    <row r="24" spans="2:27">
      <c r="B24">
        <v>2011</v>
      </c>
      <c r="C24">
        <v>6.088773789617654E-2</v>
      </c>
      <c r="D24">
        <v>5.4415640756E-2</v>
      </c>
      <c r="E24">
        <v>3.6246453803999996E-2</v>
      </c>
      <c r="F24">
        <v>5.5212385371000004E-2</v>
      </c>
      <c r="G24">
        <v>3.8222150276999996E-2</v>
      </c>
      <c r="H24">
        <v>94</v>
      </c>
      <c r="I24" t="s">
        <v>295</v>
      </c>
      <c r="J24" s="180">
        <v>520</v>
      </c>
      <c r="L24" s="180">
        <f t="shared" si="6"/>
        <v>0.18076923076923077</v>
      </c>
      <c r="M24" s="180">
        <f t="shared" si="10"/>
        <v>6.088773789617654E-2</v>
      </c>
      <c r="N24" s="180">
        <f t="shared" si="7"/>
        <v>0.27307237459191025</v>
      </c>
      <c r="O24" s="180">
        <f t="shared" si="8"/>
        <v>6.0346945598403999E-2</v>
      </c>
      <c r="P24" s="180">
        <f t="shared" si="11"/>
        <v>4.0197317268635999E-2</v>
      </c>
      <c r="Q24" s="180">
        <f t="shared" si="12"/>
        <v>6.1230535376439001E-2</v>
      </c>
      <c r="R24" s="180">
        <f t="shared" si="9"/>
        <v>4.2388364657192992E-2</v>
      </c>
      <c r="V24" t="s">
        <v>174</v>
      </c>
    </row>
    <row r="25" spans="2:27">
      <c r="B25">
        <v>2012</v>
      </c>
      <c r="C25">
        <v>6.9317651082697024E-2</v>
      </c>
      <c r="D25">
        <v>6.0738602941000003E-2</v>
      </c>
      <c r="E25">
        <v>4.0767255435000004E-2</v>
      </c>
      <c r="F25">
        <v>6.1609334060999998E-2</v>
      </c>
      <c r="G25">
        <v>4.2871614010999995E-2</v>
      </c>
      <c r="H25">
        <v>94</v>
      </c>
      <c r="I25" t="s">
        <v>295</v>
      </c>
      <c r="J25" s="180">
        <v>520</v>
      </c>
      <c r="L25" s="180">
        <f t="shared" si="6"/>
        <v>0.18076923076923077</v>
      </c>
      <c r="M25" s="180">
        <f t="shared" si="10"/>
        <v>6.9317651082697024E-2</v>
      </c>
      <c r="N25" s="180">
        <f t="shared" si="7"/>
        <v>0.28259817649267838</v>
      </c>
      <c r="O25" s="180">
        <f t="shared" si="8"/>
        <v>6.7359110661569008E-2</v>
      </c>
      <c r="P25" s="180">
        <f t="shared" si="11"/>
        <v>4.5210886277415006E-2</v>
      </c>
      <c r="Q25" s="180">
        <f t="shared" si="12"/>
        <v>6.8324751473648998E-2</v>
      </c>
      <c r="R25" s="180">
        <f t="shared" si="9"/>
        <v>4.7544619938198994E-2</v>
      </c>
      <c r="V25" t="s">
        <v>175</v>
      </c>
    </row>
    <row r="26" spans="2:27">
      <c r="B26">
        <v>2013</v>
      </c>
      <c r="C26">
        <v>7.6150171869626901E-2</v>
      </c>
      <c r="D26">
        <v>6.5062833333000003E-2</v>
      </c>
      <c r="E26">
        <v>4.4413301629999999E-2</v>
      </c>
      <c r="F26">
        <v>6.4894369541000002E-2</v>
      </c>
      <c r="G26">
        <v>4.5737316481999996E-2</v>
      </c>
      <c r="H26">
        <v>94</v>
      </c>
      <c r="I26" t="s">
        <v>295</v>
      </c>
      <c r="J26" s="180">
        <v>512</v>
      </c>
      <c r="L26" s="180">
        <f t="shared" si="6"/>
        <v>0.18359375</v>
      </c>
      <c r="M26" s="180">
        <f t="shared" si="10"/>
        <v>7.6150171869626901E-2</v>
      </c>
      <c r="N26" s="180">
        <f t="shared" si="7"/>
        <v>0.29351063171267838</v>
      </c>
      <c r="O26" s="180">
        <f t="shared" si="8"/>
        <v>7.2154682166297002E-2</v>
      </c>
      <c r="P26" s="180">
        <f t="shared" si="11"/>
        <v>4.9254351507669998E-2</v>
      </c>
      <c r="Q26" s="180">
        <f t="shared" si="12"/>
        <v>7.1967855820968998E-2</v>
      </c>
      <c r="R26" s="180">
        <f t="shared" si="9"/>
        <v>5.0722683978537991E-2</v>
      </c>
      <c r="V26" t="s">
        <v>174</v>
      </c>
    </row>
    <row r="27" spans="2:27">
      <c r="B27">
        <v>2014</v>
      </c>
      <c r="C27">
        <v>8.1130020447756163E-2</v>
      </c>
      <c r="D27">
        <v>7.00960625E-2</v>
      </c>
      <c r="E27">
        <v>4.8159605978000002E-2</v>
      </c>
      <c r="F27">
        <v>6.9414470109000009E-2</v>
      </c>
      <c r="G27">
        <v>4.8804592617999999E-2</v>
      </c>
      <c r="H27">
        <v>94</v>
      </c>
      <c r="I27" t="s">
        <v>295</v>
      </c>
      <c r="J27" s="180">
        <v>512</v>
      </c>
      <c r="L27" s="180">
        <f t="shared" si="6"/>
        <v>0.18359375</v>
      </c>
      <c r="M27" s="180">
        <f t="shared" si="10"/>
        <v>8.1130020447756163E-2</v>
      </c>
      <c r="N27" s="180">
        <f t="shared" si="7"/>
        <v>0.29913786060596448</v>
      </c>
      <c r="O27" s="180">
        <f t="shared" si="8"/>
        <v>7.7736533312499995E-2</v>
      </c>
      <c r="P27" s="180">
        <f t="shared" si="11"/>
        <v>5.3409003029601998E-2</v>
      </c>
      <c r="Q27" s="180">
        <f t="shared" si="12"/>
        <v>7.6980647350881004E-2</v>
      </c>
      <c r="R27" s="180">
        <f t="shared" si="9"/>
        <v>5.4124293213361999E-2</v>
      </c>
      <c r="V27" t="s">
        <v>176</v>
      </c>
    </row>
    <row r="28" spans="2:27">
      <c r="B28">
        <v>2015</v>
      </c>
      <c r="C28">
        <v>0.10202054442995465</v>
      </c>
      <c r="D28">
        <v>8.3087362287999997E-2</v>
      </c>
      <c r="E28">
        <v>6.3177499999999998E-2</v>
      </c>
      <c r="F28">
        <v>8.2134307064999995E-2</v>
      </c>
      <c r="G28">
        <v>6.1713983287E-2</v>
      </c>
      <c r="H28">
        <v>94</v>
      </c>
      <c r="I28" t="s">
        <v>295</v>
      </c>
      <c r="J28" s="180">
        <v>528</v>
      </c>
      <c r="L28" s="180">
        <f t="shared" si="6"/>
        <v>0.17803030303030304</v>
      </c>
      <c r="M28" s="180">
        <f t="shared" si="10"/>
        <v>0.10202054442995465</v>
      </c>
      <c r="N28" s="180">
        <f t="shared" si="7"/>
        <v>0.31645745763009114</v>
      </c>
      <c r="O28" s="180">
        <f t="shared" si="8"/>
        <v>9.2143884777391993E-2</v>
      </c>
      <c r="P28" s="180">
        <f t="shared" si="11"/>
        <v>7.0063847499999998E-2</v>
      </c>
      <c r="Q28" s="180">
        <f t="shared" si="12"/>
        <v>9.1086946535084992E-2</v>
      </c>
      <c r="R28" s="180">
        <f t="shared" si="9"/>
        <v>6.8440807465282999E-2</v>
      </c>
      <c r="V28" t="s">
        <v>177</v>
      </c>
    </row>
    <row r="29" spans="2:27">
      <c r="B29">
        <v>2016</v>
      </c>
      <c r="C29">
        <v>0.10745967942155675</v>
      </c>
      <c r="D29">
        <v>8.7440934874000009E-2</v>
      </c>
      <c r="E29">
        <v>6.6548138586999997E-2</v>
      </c>
      <c r="F29">
        <v>8.569392663E-2</v>
      </c>
      <c r="G29">
        <v>6.4875842540999998E-2</v>
      </c>
      <c r="H29">
        <v>94</v>
      </c>
      <c r="I29" t="s">
        <v>295</v>
      </c>
      <c r="J29" s="180">
        <v>520</v>
      </c>
      <c r="L29" s="180">
        <f t="shared" si="6"/>
        <v>0.18076923076923077</v>
      </c>
      <c r="M29" s="180">
        <f t="shared" si="10"/>
        <v>0.10745967942155675</v>
      </c>
      <c r="N29" s="180">
        <f t="shared" si="7"/>
        <v>0.32569866851558987</v>
      </c>
      <c r="O29" s="180">
        <f t="shared" si="8"/>
        <v>9.6971996775266009E-2</v>
      </c>
      <c r="P29" s="180">
        <f t="shared" si="11"/>
        <v>7.3801885692983002E-2</v>
      </c>
      <c r="Q29" s="180">
        <f t="shared" si="12"/>
        <v>9.5034564632670002E-2</v>
      </c>
      <c r="R29" s="180">
        <f t="shared" si="9"/>
        <v>7.194730937796899E-2</v>
      </c>
      <c r="V29" t="s">
        <v>178</v>
      </c>
    </row>
    <row r="30" spans="2:27">
      <c r="B30">
        <v>2017</v>
      </c>
      <c r="C30">
        <v>0.11270946951074597</v>
      </c>
      <c r="D30">
        <v>9.2771071428999999E-2</v>
      </c>
      <c r="E30">
        <v>7.1140176629999996E-2</v>
      </c>
      <c r="F30">
        <v>9.0498856907999997E-2</v>
      </c>
      <c r="G30">
        <v>6.9126284435000004E-2</v>
      </c>
      <c r="H30">
        <v>94</v>
      </c>
      <c r="I30" t="s">
        <v>295</v>
      </c>
      <c r="J30" s="180">
        <v>520</v>
      </c>
      <c r="L30" s="180">
        <f t="shared" si="6"/>
        <v>0.18076923076923077</v>
      </c>
      <c r="M30" s="180">
        <f t="shared" si="10"/>
        <v>0.11270946951074597</v>
      </c>
      <c r="N30" s="180">
        <f t="shared" si="7"/>
        <v>0.33163093131637367</v>
      </c>
      <c r="O30" s="180">
        <f t="shared" si="8"/>
        <v>0.102883118214761</v>
      </c>
      <c r="P30" s="180">
        <f t="shared" si="11"/>
        <v>7.8894455882669995E-2</v>
      </c>
      <c r="Q30" s="180">
        <f t="shared" si="12"/>
        <v>0.10036323231097199</v>
      </c>
      <c r="R30" s="180">
        <f t="shared" si="9"/>
        <v>7.6661049438415008E-2</v>
      </c>
      <c r="V30" t="s">
        <v>179</v>
      </c>
    </row>
    <row r="31" spans="2:27">
      <c r="B31">
        <v>2018</v>
      </c>
      <c r="C31">
        <v>0.11779081046238978</v>
      </c>
      <c r="D31">
        <v>9.6796397059000006E-2</v>
      </c>
      <c r="E31">
        <v>7.5641698369999996E-2</v>
      </c>
      <c r="F31">
        <v>9.5878955591999993E-2</v>
      </c>
      <c r="G31">
        <v>7.3501532369000006E-2</v>
      </c>
      <c r="H31">
        <v>94</v>
      </c>
      <c r="I31" t="s">
        <v>295</v>
      </c>
      <c r="J31" s="180">
        <v>520</v>
      </c>
      <c r="L31" s="180">
        <f t="shared" si="6"/>
        <v>0.18076923076923077</v>
      </c>
      <c r="M31" s="180">
        <f t="shared" si="10"/>
        <v>0.11779081046238978</v>
      </c>
      <c r="N31" s="180">
        <f t="shared" si="7"/>
        <v>0.33737284659173117</v>
      </c>
      <c r="O31" s="180">
        <f t="shared" si="8"/>
        <v>0.10734720433843101</v>
      </c>
      <c r="P31" s="180">
        <f t="shared" si="11"/>
        <v>8.3886643492329993E-2</v>
      </c>
      <c r="Q31" s="180">
        <f t="shared" si="12"/>
        <v>0.10632976175152799</v>
      </c>
      <c r="R31" s="180">
        <f t="shared" si="9"/>
        <v>8.1513199397221001E-2</v>
      </c>
      <c r="V31" t="s">
        <v>180</v>
      </c>
    </row>
    <row r="32" spans="2:27">
      <c r="B32">
        <v>2019</v>
      </c>
      <c r="C32">
        <v>0.12275713003872915</v>
      </c>
      <c r="D32">
        <v>0.10270877083</v>
      </c>
      <c r="E32">
        <v>8.0620597825999993E-2</v>
      </c>
      <c r="F32">
        <v>0.10144351801000001</v>
      </c>
      <c r="G32">
        <v>7.8510813711999999E-2</v>
      </c>
      <c r="H32">
        <v>94</v>
      </c>
      <c r="I32" t="s">
        <v>295</v>
      </c>
      <c r="J32" s="180">
        <v>512</v>
      </c>
      <c r="L32" s="180">
        <f t="shared" si="6"/>
        <v>0.18359375</v>
      </c>
      <c r="M32" s="180">
        <f t="shared" si="10"/>
        <v>0.12275713003872915</v>
      </c>
      <c r="N32" s="180">
        <f t="shared" si="7"/>
        <v>0.34617649444376386</v>
      </c>
      <c r="O32" s="180">
        <f t="shared" si="8"/>
        <v>0.11390402685047001</v>
      </c>
      <c r="P32" s="180">
        <f t="shared" si="11"/>
        <v>8.9408242989033992E-2</v>
      </c>
      <c r="Q32" s="180">
        <f t="shared" si="12"/>
        <v>0.11250086147309001</v>
      </c>
      <c r="R32" s="180">
        <f t="shared" si="9"/>
        <v>8.7068492406607995E-2</v>
      </c>
      <c r="V32" t="s">
        <v>181</v>
      </c>
    </row>
    <row r="33" spans="2:27">
      <c r="B33">
        <v>2020</v>
      </c>
      <c r="C33">
        <v>0.128320551063973</v>
      </c>
      <c r="D33">
        <v>0.10945153602</v>
      </c>
      <c r="E33">
        <v>8.6515964674000009E-2</v>
      </c>
      <c r="F33">
        <v>0.10752869047999999</v>
      </c>
      <c r="G33">
        <v>8.4339510416999997E-2</v>
      </c>
      <c r="H33">
        <v>94</v>
      </c>
      <c r="I33" t="s">
        <v>295</v>
      </c>
      <c r="J33" s="180">
        <v>528</v>
      </c>
      <c r="L33" s="180">
        <f t="shared" si="6"/>
        <v>0.17803030303030304</v>
      </c>
      <c r="M33" s="180">
        <f t="shared" si="10"/>
        <v>0.128320551063973</v>
      </c>
      <c r="N33" s="180">
        <f t="shared" si="7"/>
        <v>0.34617646512653188</v>
      </c>
      <c r="O33" s="180">
        <f t="shared" si="8"/>
        <v>0.12138175344618</v>
      </c>
      <c r="P33" s="180">
        <f t="shared" si="11"/>
        <v>9.5946204823466011E-2</v>
      </c>
      <c r="Q33" s="180">
        <f t="shared" si="12"/>
        <v>0.11924931774231999</v>
      </c>
      <c r="R33" s="180">
        <f t="shared" si="9"/>
        <v>9.3532517052452996E-2</v>
      </c>
      <c r="V33" t="s">
        <v>182</v>
      </c>
    </row>
    <row r="34" spans="2:27">
      <c r="B34">
        <v>2021</v>
      </c>
      <c r="C34">
        <v>0.13404026092745028</v>
      </c>
      <c r="D34">
        <v>0.11480287076000001</v>
      </c>
      <c r="E34">
        <v>9.0585733696000009E-2</v>
      </c>
      <c r="F34">
        <v>0.11344779604999999</v>
      </c>
      <c r="G34">
        <v>8.9299035812999999E-2</v>
      </c>
      <c r="H34">
        <v>94</v>
      </c>
      <c r="I34" t="s">
        <v>295</v>
      </c>
      <c r="J34" s="180">
        <v>528</v>
      </c>
      <c r="L34" s="180">
        <f t="shared" si="6"/>
        <v>0.17803030303030304</v>
      </c>
      <c r="M34" s="180">
        <f t="shared" si="10"/>
        <v>0.13404026092745028</v>
      </c>
      <c r="N34" s="180">
        <f t="shared" si="7"/>
        <v>0.35263973727226122</v>
      </c>
      <c r="O34" s="180">
        <f t="shared" si="8"/>
        <v>0.12731638367284001</v>
      </c>
      <c r="P34" s="180">
        <f t="shared" si="11"/>
        <v>0.10045957866886401</v>
      </c>
      <c r="Q34" s="180">
        <f t="shared" si="12"/>
        <v>0.12581360581945</v>
      </c>
      <c r="R34" s="180">
        <f t="shared" si="9"/>
        <v>9.9032630716616998E-2</v>
      </c>
      <c r="V34" t="s">
        <v>183</v>
      </c>
    </row>
    <row r="35" spans="2:27">
      <c r="B35">
        <v>2022</v>
      </c>
      <c r="C35">
        <v>0.1376713156608699</v>
      </c>
      <c r="D35">
        <v>0.11963692227</v>
      </c>
      <c r="E35">
        <v>9.4790978261000011E-2</v>
      </c>
      <c r="F35">
        <v>0.11774412117999999</v>
      </c>
      <c r="G35">
        <v>9.2344892658999991E-2</v>
      </c>
      <c r="H35">
        <v>94</v>
      </c>
      <c r="I35" t="s">
        <v>295</v>
      </c>
      <c r="J35" s="180">
        <v>520</v>
      </c>
      <c r="L35" s="180">
        <f t="shared" si="6"/>
        <v>0.18076923076923077</v>
      </c>
      <c r="M35" s="180">
        <f t="shared" si="10"/>
        <v>0.1376713156608699</v>
      </c>
      <c r="N35" s="180">
        <f t="shared" si="7"/>
        <v>0.35983781746601373</v>
      </c>
      <c r="O35" s="180">
        <f t="shared" si="8"/>
        <v>0.13267734679743001</v>
      </c>
      <c r="P35" s="180">
        <f t="shared" si="11"/>
        <v>0.10512319489144901</v>
      </c>
      <c r="Q35" s="180">
        <f t="shared" si="12"/>
        <v>0.13057823038861999</v>
      </c>
      <c r="R35" s="180">
        <f t="shared" si="9"/>
        <v>0.10241048595883098</v>
      </c>
      <c r="V35" t="s">
        <v>184</v>
      </c>
    </row>
    <row r="36" spans="2:27">
      <c r="B36">
        <v>2023</v>
      </c>
      <c r="C36">
        <v>0.14279500724480296</v>
      </c>
      <c r="D36">
        <v>0.13075363444999999</v>
      </c>
      <c r="E36">
        <v>0.10271366847999999</v>
      </c>
      <c r="F36">
        <v>0.12829561677999998</v>
      </c>
      <c r="G36">
        <v>0.10059351583999999</v>
      </c>
      <c r="H36">
        <v>94</v>
      </c>
      <c r="I36" t="s">
        <v>295</v>
      </c>
      <c r="J36" s="180">
        <v>520</v>
      </c>
      <c r="L36" s="180">
        <f t="shared" si="6"/>
        <v>0.18076923076923077</v>
      </c>
      <c r="M36" s="180">
        <f t="shared" si="10"/>
        <v>0.14279500724480296</v>
      </c>
      <c r="N36" s="180">
        <f t="shared" si="7"/>
        <v>0.36562758895585806</v>
      </c>
      <c r="O36" s="180">
        <f t="shared" si="8"/>
        <v>0.14500578060504998</v>
      </c>
      <c r="P36" s="180">
        <f t="shared" si="11"/>
        <v>0.11390945834431999</v>
      </c>
      <c r="Q36" s="180">
        <f t="shared" si="12"/>
        <v>0.14227983900901997</v>
      </c>
      <c r="R36" s="180">
        <f t="shared" si="9"/>
        <v>0.11155820906656</v>
      </c>
      <c r="V36" t="s">
        <v>185</v>
      </c>
    </row>
    <row r="37" spans="2:27">
      <c r="B37">
        <v>2024</v>
      </c>
      <c r="C37">
        <v>0.14872872071098828</v>
      </c>
      <c r="D37">
        <v>0.134436625</v>
      </c>
      <c r="E37">
        <v>0.10466566576</v>
      </c>
      <c r="F37">
        <v>0.13370354348000002</v>
      </c>
      <c r="G37">
        <v>0.10538734116000001</v>
      </c>
      <c r="H37">
        <v>94</v>
      </c>
      <c r="I37" t="s">
        <v>295</v>
      </c>
      <c r="J37" s="180">
        <v>512</v>
      </c>
      <c r="L37" s="180">
        <f t="shared" si="6"/>
        <v>0.18359375</v>
      </c>
      <c r="M37" s="180">
        <f t="shared" si="10"/>
        <v>0.14872872071098828</v>
      </c>
      <c r="N37" s="180">
        <f t="shared" si="7"/>
        <v>0.37552439190341674</v>
      </c>
      <c r="O37" s="180">
        <f t="shared" si="8"/>
        <v>0.14909021712500001</v>
      </c>
      <c r="P37" s="180">
        <f t="shared" si="11"/>
        <v>0.11607422332784</v>
      </c>
      <c r="Q37" s="180">
        <f t="shared" si="12"/>
        <v>0.14827722971932003</v>
      </c>
      <c r="R37" s="180">
        <f t="shared" si="9"/>
        <v>0.11687456134644</v>
      </c>
      <c r="V37" t="s">
        <v>96</v>
      </c>
    </row>
    <row r="38" spans="2:27">
      <c r="B38">
        <v>2025</v>
      </c>
      <c r="C38">
        <v>0.15525222920965778</v>
      </c>
      <c r="D38">
        <v>0.14349303125000001</v>
      </c>
      <c r="E38">
        <v>0.109798125</v>
      </c>
      <c r="F38">
        <v>0.14064323098000001</v>
      </c>
      <c r="G38">
        <v>0.10994839485000001</v>
      </c>
      <c r="H38">
        <v>94</v>
      </c>
      <c r="I38" t="s">
        <v>295</v>
      </c>
      <c r="J38" s="180">
        <v>512</v>
      </c>
      <c r="L38" s="180">
        <f t="shared" si="6"/>
        <v>0.18359375</v>
      </c>
      <c r="M38" s="180">
        <f t="shared" si="10"/>
        <v>0.15525222920965778</v>
      </c>
      <c r="N38" s="180">
        <f t="shared" si="7"/>
        <v>0.38289595650691322</v>
      </c>
      <c r="O38" s="180">
        <f t="shared" si="8"/>
        <v>0.15913377165625001</v>
      </c>
      <c r="P38" s="180">
        <f t="shared" si="11"/>
        <v>0.12176612062499999</v>
      </c>
      <c r="Q38" s="180">
        <f t="shared" si="12"/>
        <v>0.15597334315682002</v>
      </c>
      <c r="R38" s="180">
        <f t="shared" si="9"/>
        <v>0.12193276988865001</v>
      </c>
      <c r="V38" t="s">
        <v>186</v>
      </c>
    </row>
    <row r="39" spans="2:27">
      <c r="B39">
        <v>2026</v>
      </c>
      <c r="C39">
        <v>0.16186567196542395</v>
      </c>
      <c r="D39">
        <v>0.14937421610000001</v>
      </c>
      <c r="E39">
        <v>0.11328699728</v>
      </c>
      <c r="F39">
        <v>0.14729812772</v>
      </c>
      <c r="G39">
        <v>0.11465673746999999</v>
      </c>
      <c r="H39">
        <v>94</v>
      </c>
      <c r="I39" t="s">
        <v>295</v>
      </c>
      <c r="J39" s="180">
        <v>528</v>
      </c>
      <c r="L39" s="180">
        <f t="shared" si="6"/>
        <v>0.17803030303030304</v>
      </c>
      <c r="M39" s="180">
        <f t="shared" si="10"/>
        <v>0.16186567196542395</v>
      </c>
      <c r="N39" s="180">
        <f t="shared" si="7"/>
        <v>0.38408245174517147</v>
      </c>
      <c r="O39" s="180">
        <f t="shared" si="8"/>
        <v>0.16565600565490002</v>
      </c>
      <c r="P39" s="180">
        <f t="shared" si="11"/>
        <v>0.12563527998352</v>
      </c>
      <c r="Q39" s="180">
        <f t="shared" si="12"/>
        <v>0.16335362364148001</v>
      </c>
      <c r="R39" s="180">
        <f t="shared" si="9"/>
        <v>0.12715432185422998</v>
      </c>
    </row>
    <row r="40" spans="2:27">
      <c r="B40">
        <v>2027</v>
      </c>
      <c r="C40">
        <v>0.16869881769251241</v>
      </c>
      <c r="D40">
        <v>0.15460352753999998</v>
      </c>
      <c r="E40">
        <v>0.11125499999999999</v>
      </c>
      <c r="F40">
        <v>0.15325740680000002</v>
      </c>
      <c r="G40">
        <v>0.11804660468</v>
      </c>
      <c r="H40">
        <v>94</v>
      </c>
      <c r="I40" t="s">
        <v>295</v>
      </c>
      <c r="J40" s="180">
        <v>528</v>
      </c>
      <c r="L40" s="180">
        <f t="shared" si="6"/>
        <v>0.17803030303030304</v>
      </c>
      <c r="M40" s="180">
        <f t="shared" si="10"/>
        <v>0.16869881769251241</v>
      </c>
      <c r="N40" s="180">
        <f t="shared" si="7"/>
        <v>0.39180390641678148</v>
      </c>
      <c r="O40" s="180">
        <f t="shared" si="8"/>
        <v>0.17145531204185999</v>
      </c>
      <c r="P40" s="180">
        <f t="shared" si="11"/>
        <v>0.12338179499999999</v>
      </c>
      <c r="Q40" s="180">
        <f t="shared" si="12"/>
        <v>0.16996246414120003</v>
      </c>
      <c r="R40" s="180">
        <f t="shared" si="9"/>
        <v>0.13091368459012001</v>
      </c>
      <c r="U40" t="s">
        <v>187</v>
      </c>
    </row>
    <row r="41" spans="2:27">
      <c r="B41">
        <v>2028</v>
      </c>
      <c r="C41">
        <v>0.17612298571887236</v>
      </c>
      <c r="D41">
        <v>0.16038736345000001</v>
      </c>
      <c r="E41">
        <v>0.11971453804</v>
      </c>
      <c r="F41">
        <v>0.15868893092</v>
      </c>
      <c r="G41">
        <v>0.12470843238000001</v>
      </c>
      <c r="H41">
        <v>94</v>
      </c>
      <c r="I41" t="s">
        <v>295</v>
      </c>
      <c r="J41" s="180">
        <v>520</v>
      </c>
      <c r="L41" s="180">
        <f t="shared" si="6"/>
        <v>0.18076923076923077</v>
      </c>
      <c r="M41" s="180">
        <f t="shared" si="10"/>
        <v>0.17612298571887236</v>
      </c>
      <c r="N41" s="180">
        <f t="shared" si="7"/>
        <v>0.40328820463155646</v>
      </c>
      <c r="O41" s="180">
        <f t="shared" si="8"/>
        <v>0.17786958606605002</v>
      </c>
      <c r="P41" s="180">
        <f t="shared" si="11"/>
        <v>0.13276342268635999</v>
      </c>
      <c r="Q41" s="180">
        <f t="shared" si="12"/>
        <v>0.17598602439027999</v>
      </c>
      <c r="R41" s="180">
        <f t="shared" si="9"/>
        <v>0.13830165150942</v>
      </c>
      <c r="V41" t="s">
        <v>170</v>
      </c>
      <c r="W41" t="s">
        <v>157</v>
      </c>
      <c r="X41" t="s">
        <v>158</v>
      </c>
      <c r="Y41" t="s">
        <v>159</v>
      </c>
      <c r="Z41" t="s">
        <v>160</v>
      </c>
      <c r="AA41" t="s">
        <v>161</v>
      </c>
    </row>
    <row r="42" spans="2:27">
      <c r="B42">
        <v>2029</v>
      </c>
      <c r="C42">
        <v>0.18385457414349696</v>
      </c>
      <c r="D42">
        <v>0.16621281513</v>
      </c>
      <c r="E42">
        <v>0.12547514945999999</v>
      </c>
      <c r="F42">
        <v>0.16549477796000001</v>
      </c>
      <c r="G42">
        <v>0.13150872933999999</v>
      </c>
      <c r="H42">
        <v>94</v>
      </c>
      <c r="J42" s="180">
        <v>520</v>
      </c>
      <c r="L42" s="180">
        <f t="shared" si="6"/>
        <v>0.18076923076923077</v>
      </c>
      <c r="M42" s="180">
        <f t="shared" si="10"/>
        <v>0.18385457414349696</v>
      </c>
      <c r="N42" s="180">
        <f t="shared" si="7"/>
        <v>0.41202489955138227</v>
      </c>
      <c r="O42" s="180">
        <f t="shared" si="8"/>
        <v>0.18433001197916998</v>
      </c>
      <c r="P42" s="180">
        <f t="shared" si="11"/>
        <v>0.13915194075113999</v>
      </c>
      <c r="Q42" s="180">
        <f t="shared" si="12"/>
        <v>0.18353370875764</v>
      </c>
      <c r="R42" s="180">
        <f t="shared" si="9"/>
        <v>0.14584318083806</v>
      </c>
      <c r="V42" t="s">
        <v>188</v>
      </c>
    </row>
    <row r="43" spans="2:27">
      <c r="B43">
        <v>2030</v>
      </c>
      <c r="C43">
        <v>0.19180176142741087</v>
      </c>
      <c r="D43">
        <v>0.17119919958390001</v>
      </c>
      <c r="E43">
        <v>0.12923940394380001</v>
      </c>
      <c r="F43">
        <v>0.17045962129879999</v>
      </c>
      <c r="G43">
        <v>0.13545399122020002</v>
      </c>
      <c r="H43">
        <v>94</v>
      </c>
      <c r="J43" s="180">
        <v>512</v>
      </c>
      <c r="L43" s="180">
        <f t="shared" si="6"/>
        <v>0.18359375</v>
      </c>
      <c r="M43" s="180">
        <f t="shared" si="10"/>
        <v>0.19180176142741087</v>
      </c>
      <c r="N43" s="180">
        <f t="shared" si="7"/>
        <v>0.42419692791297425</v>
      </c>
      <c r="O43" s="180">
        <f t="shared" si="8"/>
        <v>0.1898599123385451</v>
      </c>
      <c r="P43" s="180">
        <f t="shared" si="11"/>
        <v>0.14332649897367422</v>
      </c>
      <c r="Q43" s="180">
        <f t="shared" si="12"/>
        <v>0.1890397200203692</v>
      </c>
      <c r="R43" s="180">
        <f t="shared" si="9"/>
        <v>0.15021847626320181</v>
      </c>
      <c r="V43" t="s">
        <v>109</v>
      </c>
      <c r="W43">
        <v>6.1626833497683706E-2</v>
      </c>
      <c r="X43">
        <v>0.11092830029583067</v>
      </c>
      <c r="Y43">
        <v>8.627756689675721E-2</v>
      </c>
      <c r="Z43">
        <v>0.35164409507454947</v>
      </c>
      <c r="AA43">
        <v>0.38952320423517894</v>
      </c>
    </row>
    <row r="44" spans="2:27">
      <c r="B44" s="180">
        <v>2031</v>
      </c>
      <c r="C44" s="180">
        <v>0.19483083023441872</v>
      </c>
      <c r="D44" s="180">
        <f>D43*(1+$E$3)</f>
        <v>0.17633517557141701</v>
      </c>
      <c r="E44" s="180">
        <f t="shared" ref="E44:G59" si="13">E43*(1+$E$3)</f>
        <v>0.13311658606211402</v>
      </c>
      <c r="F44" s="180">
        <f t="shared" si="13"/>
        <v>0.17557340993776399</v>
      </c>
      <c r="G44" s="180">
        <f t="shared" si="13"/>
        <v>0.13951761095680604</v>
      </c>
      <c r="H44" s="180">
        <f t="shared" ref="H44:H61" si="14">H43*(H$41/H$40)</f>
        <v>94</v>
      </c>
      <c r="I44" s="180"/>
      <c r="L44" s="180">
        <f t="shared" si="6"/>
        <v>0.18359375</v>
      </c>
      <c r="M44" s="180">
        <f t="shared" si="10"/>
        <v>0.19483083023441872</v>
      </c>
      <c r="N44" s="180">
        <f t="shared" si="7"/>
        <v>0.42761977566489312</v>
      </c>
      <c r="O44" s="180">
        <f t="shared" si="8"/>
        <v>0.19555570970870145</v>
      </c>
      <c r="P44" s="180">
        <f t="shared" si="11"/>
        <v>0.14762629394288446</v>
      </c>
      <c r="Q44" s="180">
        <f t="shared" si="12"/>
        <v>0.19471091162098025</v>
      </c>
      <c r="R44" s="180">
        <f t="shared" si="9"/>
        <v>0.1547250305510979</v>
      </c>
      <c r="V44" t="s">
        <v>189</v>
      </c>
    </row>
    <row r="45" spans="2:27">
      <c r="B45" s="180">
        <v>2032</v>
      </c>
      <c r="C45" s="180">
        <v>0.19796452531483541</v>
      </c>
      <c r="D45" s="180">
        <f t="shared" ref="D45:D53" si="15">D44*(1+$E$3)</f>
        <v>0.18162523083855953</v>
      </c>
      <c r="E45" s="180">
        <f t="shared" si="13"/>
        <v>0.13711008364397745</v>
      </c>
      <c r="F45" s="180">
        <f t="shared" si="13"/>
        <v>0.18084061223589692</v>
      </c>
      <c r="G45" s="180">
        <f t="shared" si="13"/>
        <v>0.14370313928551023</v>
      </c>
      <c r="H45" s="180">
        <f t="shared" si="14"/>
        <v>94</v>
      </c>
      <c r="I45" s="180"/>
      <c r="L45" s="180">
        <f t="shared" si="6"/>
        <v>0.18359375</v>
      </c>
      <c r="M45" s="180">
        <f t="shared" si="10"/>
        <v>0.19796452531483541</v>
      </c>
      <c r="N45" s="180">
        <f t="shared" si="7"/>
        <v>0.43116085110576402</v>
      </c>
      <c r="O45" s="180">
        <f t="shared" si="8"/>
        <v>0.20142238099996251</v>
      </c>
      <c r="P45" s="180">
        <f t="shared" si="11"/>
        <v>0.152055082761171</v>
      </c>
      <c r="Q45" s="180">
        <f t="shared" si="12"/>
        <v>0.20055223896960969</v>
      </c>
      <c r="R45" s="180">
        <f t="shared" si="9"/>
        <v>0.15936678146763084</v>
      </c>
      <c r="V45" t="s">
        <v>190</v>
      </c>
      <c r="W45">
        <v>0</v>
      </c>
      <c r="X45">
        <v>0</v>
      </c>
      <c r="Y45">
        <v>0</v>
      </c>
      <c r="Z45">
        <v>0.32700000000000001</v>
      </c>
      <c r="AA45">
        <v>0.67299999999999993</v>
      </c>
    </row>
    <row r="46" spans="2:27">
      <c r="B46" s="180">
        <v>2033</v>
      </c>
      <c r="C46" s="180">
        <v>0.20120757318778898</v>
      </c>
      <c r="D46" s="180">
        <f t="shared" si="15"/>
        <v>0.18707398776371631</v>
      </c>
      <c r="E46" s="180">
        <f t="shared" si="13"/>
        <v>0.14122338615329677</v>
      </c>
      <c r="F46" s="180">
        <f t="shared" si="13"/>
        <v>0.18626583060297383</v>
      </c>
      <c r="G46" s="180">
        <f t="shared" si="13"/>
        <v>0.14801423346407555</v>
      </c>
      <c r="H46" s="180">
        <f t="shared" si="14"/>
        <v>94</v>
      </c>
      <c r="I46" s="180"/>
      <c r="L46" s="180">
        <f t="shared" si="6"/>
        <v>0.18359375</v>
      </c>
      <c r="M46" s="180">
        <f t="shared" si="10"/>
        <v>0.20120757318778898</v>
      </c>
      <c r="N46" s="180">
        <f t="shared" si="7"/>
        <v>0.43482549520220148</v>
      </c>
      <c r="O46" s="180">
        <f t="shared" si="8"/>
        <v>0.20746505242996138</v>
      </c>
      <c r="P46" s="180">
        <f t="shared" si="11"/>
        <v>0.15661673524400613</v>
      </c>
      <c r="Q46" s="180">
        <f t="shared" si="12"/>
        <v>0.20656880613869796</v>
      </c>
      <c r="R46" s="180">
        <f t="shared" si="9"/>
        <v>0.16414778491165979</v>
      </c>
      <c r="V46" t="s">
        <v>97</v>
      </c>
      <c r="W46">
        <v>0</v>
      </c>
      <c r="X46">
        <v>2.93E-2</v>
      </c>
      <c r="Y46">
        <v>0.18160000000000001</v>
      </c>
      <c r="Z46">
        <v>0.22020000000000001</v>
      </c>
      <c r="AA46">
        <v>0.56889999999999996</v>
      </c>
    </row>
    <row r="47" spans="2:27">
      <c r="B47" s="180">
        <v>2034</v>
      </c>
      <c r="C47" s="180">
        <v>0.20456492695465056</v>
      </c>
      <c r="D47" s="180">
        <f t="shared" si="15"/>
        <v>0.19268620739662781</v>
      </c>
      <c r="E47" s="180">
        <f t="shared" si="13"/>
        <v>0.14546008773789568</v>
      </c>
      <c r="F47" s="180">
        <f t="shared" si="13"/>
        <v>0.19185380552106304</v>
      </c>
      <c r="G47" s="180">
        <f t="shared" si="13"/>
        <v>0.15245466046799783</v>
      </c>
      <c r="H47" s="180">
        <f t="shared" si="14"/>
        <v>94</v>
      </c>
      <c r="I47" s="180"/>
      <c r="L47" s="180">
        <f t="shared" si="6"/>
        <v>0.18359375</v>
      </c>
      <c r="M47" s="180">
        <f t="shared" si="10"/>
        <v>0.20456492695465056</v>
      </c>
      <c r="N47" s="180">
        <f t="shared" si="7"/>
        <v>0.43861930495875512</v>
      </c>
      <c r="O47" s="180">
        <f t="shared" si="8"/>
        <v>0.21368900400286023</v>
      </c>
      <c r="P47" s="180">
        <f t="shared" si="11"/>
        <v>0.1613152373013263</v>
      </c>
      <c r="Q47" s="180">
        <f t="shared" si="12"/>
        <v>0.2127658703228589</v>
      </c>
      <c r="R47" s="180">
        <f t="shared" si="9"/>
        <v>0.16907221845900958</v>
      </c>
    </row>
    <row r="48" spans="2:27">
      <c r="B48" s="180">
        <v>2035</v>
      </c>
      <c r="C48" s="180">
        <v>0.20804177736823562</v>
      </c>
      <c r="D48" s="180">
        <f t="shared" si="15"/>
        <v>0.19846679361852665</v>
      </c>
      <c r="E48" s="180">
        <f t="shared" si="13"/>
        <v>0.14982389037003255</v>
      </c>
      <c r="F48" s="180">
        <f t="shared" si="13"/>
        <v>0.19760941968669493</v>
      </c>
      <c r="G48" s="180">
        <f t="shared" si="13"/>
        <v>0.15702830028203776</v>
      </c>
      <c r="H48" s="180">
        <f t="shared" si="14"/>
        <v>94</v>
      </c>
      <c r="I48" s="180"/>
      <c r="L48" s="180">
        <f t="shared" si="6"/>
        <v>0.18359375</v>
      </c>
      <c r="M48" s="180">
        <f t="shared" si="10"/>
        <v>0.20804177736823562</v>
      </c>
      <c r="N48" s="180">
        <f t="shared" si="7"/>
        <v>0.4425481459261062</v>
      </c>
      <c r="O48" s="180">
        <f t="shared" si="8"/>
        <v>0.22009967412294604</v>
      </c>
      <c r="P48" s="180">
        <f t="shared" si="11"/>
        <v>0.16615469442036609</v>
      </c>
      <c r="Q48" s="180">
        <f t="shared" si="12"/>
        <v>0.21914884643254468</v>
      </c>
      <c r="R48" s="180">
        <f t="shared" si="9"/>
        <v>0.17414438501277987</v>
      </c>
    </row>
    <row r="49" spans="2:18">
      <c r="B49" s="180">
        <v>2036</v>
      </c>
      <c r="C49" s="180">
        <v>0.21164356444786256</v>
      </c>
      <c r="D49" s="180">
        <f t="shared" si="15"/>
        <v>0.20442079742708244</v>
      </c>
      <c r="E49" s="180">
        <f t="shared" si="13"/>
        <v>0.15431860708113354</v>
      </c>
      <c r="F49" s="180">
        <f t="shared" si="13"/>
        <v>0.20353770227729578</v>
      </c>
      <c r="G49" s="180">
        <f t="shared" si="13"/>
        <v>0.1617391492904989</v>
      </c>
      <c r="H49" s="180">
        <f t="shared" si="14"/>
        <v>94</v>
      </c>
      <c r="I49" s="180"/>
      <c r="L49" s="180">
        <f t="shared" si="6"/>
        <v>0.18359375</v>
      </c>
      <c r="M49" s="180">
        <f t="shared" si="10"/>
        <v>0.21164356444786256</v>
      </c>
      <c r="N49" s="180">
        <f t="shared" si="7"/>
        <v>0.44661816532608467</v>
      </c>
      <c r="O49" s="180">
        <f t="shared" si="8"/>
        <v>0.22670266434663441</v>
      </c>
      <c r="P49" s="180">
        <f t="shared" si="11"/>
        <v>0.17113933525297709</v>
      </c>
      <c r="Q49" s="180">
        <f t="shared" si="12"/>
        <v>0.22572331182552102</v>
      </c>
      <c r="R49" s="180">
        <f t="shared" si="9"/>
        <v>0.17936871656316328</v>
      </c>
    </row>
    <row r="50" spans="2:18">
      <c r="B50" s="180">
        <v>2037</v>
      </c>
      <c r="C50" s="180">
        <v>0.21537598966733482</v>
      </c>
      <c r="D50" s="180">
        <f t="shared" si="15"/>
        <v>0.21055342134989491</v>
      </c>
      <c r="E50" s="180">
        <f t="shared" si="13"/>
        <v>0.15894816529356756</v>
      </c>
      <c r="F50" s="180">
        <f t="shared" si="13"/>
        <v>0.20964383334561465</v>
      </c>
      <c r="G50" s="180">
        <f t="shared" si="13"/>
        <v>0.16659132376921387</v>
      </c>
      <c r="H50" s="180">
        <f t="shared" si="14"/>
        <v>94</v>
      </c>
      <c r="I50" s="180"/>
      <c r="L50" s="180">
        <f t="shared" si="6"/>
        <v>0.18359375</v>
      </c>
      <c r="M50" s="180">
        <f t="shared" si="10"/>
        <v>0.21537598966733482</v>
      </c>
      <c r="N50" s="180">
        <f t="shared" si="7"/>
        <v>0.45083580582408833</v>
      </c>
      <c r="O50" s="180">
        <f t="shared" si="8"/>
        <v>0.23350374427703346</v>
      </c>
      <c r="P50" s="180">
        <f t="shared" si="11"/>
        <v>0.17627351531056643</v>
      </c>
      <c r="Q50" s="180">
        <f t="shared" si="12"/>
        <v>0.23249501118028665</v>
      </c>
      <c r="R50" s="180">
        <f t="shared" si="9"/>
        <v>0.18474977806005818</v>
      </c>
    </row>
    <row r="51" spans="2:18">
      <c r="B51" s="180">
        <v>2038</v>
      </c>
      <c r="C51" s="180">
        <v>0.21924502874425766</v>
      </c>
      <c r="D51" s="180">
        <f t="shared" si="15"/>
        <v>0.21687002399039176</v>
      </c>
      <c r="E51" s="180">
        <f t="shared" si="13"/>
        <v>0.16371661025237461</v>
      </c>
      <c r="F51" s="180">
        <f t="shared" si="13"/>
        <v>0.21593314834598309</v>
      </c>
      <c r="G51" s="180">
        <f t="shared" si="13"/>
        <v>0.1715890634822903</v>
      </c>
      <c r="H51" s="180">
        <f t="shared" si="14"/>
        <v>94</v>
      </c>
      <c r="I51" s="180"/>
      <c r="L51" s="180">
        <f t="shared" si="6"/>
        <v>0.18359375</v>
      </c>
      <c r="M51" s="180">
        <f t="shared" si="10"/>
        <v>0.21924502874425766</v>
      </c>
      <c r="N51" s="180">
        <f t="shared" si="7"/>
        <v>0.45520781998101112</v>
      </c>
      <c r="O51" s="180">
        <f t="shared" si="8"/>
        <v>0.24050885660534446</v>
      </c>
      <c r="P51" s="180">
        <f t="shared" si="11"/>
        <v>0.18156172076988344</v>
      </c>
      <c r="Q51" s="180">
        <f t="shared" si="12"/>
        <v>0.23946986151569524</v>
      </c>
      <c r="R51" s="180">
        <f t="shared" si="9"/>
        <v>0.19029227140185995</v>
      </c>
    </row>
    <row r="52" spans="2:18">
      <c r="B52" s="180">
        <v>2039</v>
      </c>
      <c r="C52" s="180">
        <v>0.2232569450605173</v>
      </c>
      <c r="D52" s="180">
        <f t="shared" si="15"/>
        <v>0.22337612471010351</v>
      </c>
      <c r="E52" s="180">
        <f t="shared" si="13"/>
        <v>0.16862810855994584</v>
      </c>
      <c r="F52" s="180">
        <f t="shared" si="13"/>
        <v>0.22241114279636259</v>
      </c>
      <c r="G52" s="180">
        <f t="shared" si="13"/>
        <v>0.17673673538675902</v>
      </c>
      <c r="H52" s="180">
        <f t="shared" si="14"/>
        <v>94</v>
      </c>
      <c r="I52" s="180"/>
      <c r="L52" s="180">
        <f t="shared" si="6"/>
        <v>0.18359375</v>
      </c>
      <c r="M52" s="180">
        <f t="shared" si="10"/>
        <v>0.2232569450605173</v>
      </c>
      <c r="N52" s="180">
        <f t="shared" si="7"/>
        <v>0.45974128541838449</v>
      </c>
      <c r="O52" s="180">
        <f t="shared" si="8"/>
        <v>0.2477241223035048</v>
      </c>
      <c r="P52" s="180">
        <f t="shared" si="11"/>
        <v>0.18700857239297994</v>
      </c>
      <c r="Q52" s="180">
        <f t="shared" si="12"/>
        <v>0.2466539573611661</v>
      </c>
      <c r="R52" s="180">
        <f t="shared" si="9"/>
        <v>0.19600103954391576</v>
      </c>
    </row>
    <row r="53" spans="2:18">
      <c r="B53" s="180">
        <v>2040</v>
      </c>
      <c r="C53" s="180">
        <v>0.2274183037452315</v>
      </c>
      <c r="D53" s="180">
        <f t="shared" si="15"/>
        <v>0.23007740845140662</v>
      </c>
      <c r="E53" s="180">
        <f t="shared" si="13"/>
        <v>0.17368695181674421</v>
      </c>
      <c r="F53" s="180">
        <f t="shared" si="13"/>
        <v>0.22908347708025348</v>
      </c>
      <c r="G53" s="180">
        <f t="shared" si="13"/>
        <v>0.1820388374483618</v>
      </c>
      <c r="H53" s="180">
        <f t="shared" si="14"/>
        <v>94</v>
      </c>
      <c r="I53" s="180"/>
      <c r="L53" s="180">
        <f t="shared" si="6"/>
        <v>0.18359375</v>
      </c>
      <c r="M53" s="180">
        <f t="shared" si="10"/>
        <v>0.2274183037452315</v>
      </c>
      <c r="N53" s="180">
        <f t="shared" si="7"/>
        <v>0.4644436207321116</v>
      </c>
      <c r="O53" s="180">
        <f t="shared" si="8"/>
        <v>0.25515584597260993</v>
      </c>
      <c r="P53" s="180">
        <f t="shared" si="11"/>
        <v>0.19261882956476933</v>
      </c>
      <c r="Q53" s="180">
        <f t="shared" si="12"/>
        <v>0.25405357608200113</v>
      </c>
      <c r="R53" s="180">
        <f t="shared" si="9"/>
        <v>0.20188107073023323</v>
      </c>
    </row>
    <row r="54" spans="2:18">
      <c r="B54" s="180">
        <v>2041</v>
      </c>
      <c r="C54" s="180">
        <f t="shared" ref="C54:G69" si="16">C53*(1+$E$3)</f>
        <v>0.23424085285758844</v>
      </c>
      <c r="D54" s="180">
        <f t="shared" si="16"/>
        <v>0.23697973070494882</v>
      </c>
      <c r="E54" s="180">
        <f t="shared" si="13"/>
        <v>0.17889756037124654</v>
      </c>
      <c r="F54" s="180">
        <f t="shared" si="13"/>
        <v>0.23595598139266108</v>
      </c>
      <c r="G54" s="180">
        <f t="shared" si="13"/>
        <v>0.18750000257181265</v>
      </c>
      <c r="H54" s="180">
        <f t="shared" si="14"/>
        <v>94</v>
      </c>
      <c r="I54" s="180"/>
      <c r="L54" s="180">
        <f t="shared" si="6"/>
        <v>0.18359375</v>
      </c>
      <c r="M54" s="180">
        <f t="shared" si="10"/>
        <v>0.23424085285758844</v>
      </c>
      <c r="N54" s="180">
        <f t="shared" si="7"/>
        <v>0.47215310122907489</v>
      </c>
      <c r="O54" s="180">
        <f t="shared" si="8"/>
        <v>0.26281052135178823</v>
      </c>
      <c r="P54" s="180">
        <f t="shared" si="11"/>
        <v>0.19839739445171242</v>
      </c>
      <c r="Q54" s="180">
        <f t="shared" si="12"/>
        <v>0.26167518336446116</v>
      </c>
      <c r="R54" s="180">
        <f t="shared" si="9"/>
        <v>0.20793750285214022</v>
      </c>
    </row>
    <row r="55" spans="2:18">
      <c r="B55" s="180">
        <v>2042</v>
      </c>
      <c r="C55" s="180">
        <f t="shared" si="16"/>
        <v>0.2412680784433161</v>
      </c>
      <c r="D55" s="180">
        <f t="shared" si="16"/>
        <v>0.2440891226260973</v>
      </c>
      <c r="E55" s="180">
        <f t="shared" si="13"/>
        <v>0.18426448718238395</v>
      </c>
      <c r="F55" s="180">
        <f t="shared" si="13"/>
        <v>0.24303466083444092</v>
      </c>
      <c r="G55" s="180">
        <f t="shared" si="13"/>
        <v>0.19312500264896704</v>
      </c>
      <c r="H55" s="180">
        <f t="shared" si="14"/>
        <v>94</v>
      </c>
      <c r="I55" s="180"/>
      <c r="L55" s="180">
        <f t="shared" si="6"/>
        <v>0.18359375</v>
      </c>
      <c r="M55" s="180">
        <f t="shared" si="10"/>
        <v>0.2412680784433161</v>
      </c>
      <c r="N55" s="180">
        <f t="shared" si="7"/>
        <v>0.48009386614094718</v>
      </c>
      <c r="O55" s="180">
        <f t="shared" si="8"/>
        <v>0.27069483699234193</v>
      </c>
      <c r="P55" s="180">
        <f t="shared" si="11"/>
        <v>0.20434931628526379</v>
      </c>
      <c r="Q55" s="180">
        <f t="shared" si="12"/>
        <v>0.26952543886539498</v>
      </c>
      <c r="R55" s="180">
        <f t="shared" si="9"/>
        <v>0.21417562793770445</v>
      </c>
    </row>
    <row r="56" spans="2:18">
      <c r="B56" s="180">
        <v>2043</v>
      </c>
      <c r="C56" s="180">
        <f t="shared" si="16"/>
        <v>0.2485061207966156</v>
      </c>
      <c r="D56" s="180">
        <f t="shared" si="16"/>
        <v>0.25141179630488025</v>
      </c>
      <c r="E56" s="180">
        <f t="shared" si="13"/>
        <v>0.18979242179785547</v>
      </c>
      <c r="F56" s="180">
        <f t="shared" si="13"/>
        <v>0.25032570065947413</v>
      </c>
      <c r="G56" s="180">
        <f t="shared" si="13"/>
        <v>0.19891875272843607</v>
      </c>
      <c r="H56" s="180">
        <f t="shared" si="14"/>
        <v>94</v>
      </c>
      <c r="I56" s="180"/>
      <c r="L56" s="180">
        <f t="shared" si="6"/>
        <v>0.18359375</v>
      </c>
      <c r="M56" s="180">
        <f t="shared" si="10"/>
        <v>0.2485061207966156</v>
      </c>
      <c r="N56" s="180">
        <f t="shared" si="7"/>
        <v>0.48827285400017556</v>
      </c>
      <c r="O56" s="180">
        <f t="shared" si="8"/>
        <v>0.27881568210211222</v>
      </c>
      <c r="P56" s="180">
        <f t="shared" si="11"/>
        <v>0.2104797957738217</v>
      </c>
      <c r="Q56" s="180">
        <f t="shared" si="12"/>
        <v>0.27761120203135681</v>
      </c>
      <c r="R56" s="180">
        <f t="shared" si="9"/>
        <v>0.22060089677583558</v>
      </c>
    </row>
    <row r="57" spans="2:18">
      <c r="B57" s="180">
        <v>2044</v>
      </c>
      <c r="C57" s="180">
        <f t="shared" si="16"/>
        <v>0.25596130442051407</v>
      </c>
      <c r="D57" s="180">
        <f t="shared" si="16"/>
        <v>0.25895415019402668</v>
      </c>
      <c r="E57" s="180">
        <f t="shared" si="13"/>
        <v>0.19548619445179113</v>
      </c>
      <c r="F57" s="180">
        <f t="shared" si="13"/>
        <v>0.25783547167925835</v>
      </c>
      <c r="G57" s="180">
        <f t="shared" si="13"/>
        <v>0.20488631531028914</v>
      </c>
      <c r="H57" s="180">
        <f t="shared" si="14"/>
        <v>94</v>
      </c>
      <c r="I57" s="180"/>
      <c r="L57" s="180">
        <f t="shared" si="6"/>
        <v>0.18359375</v>
      </c>
      <c r="M57" s="180">
        <f t="shared" si="10"/>
        <v>0.25596130442051407</v>
      </c>
      <c r="N57" s="180">
        <f t="shared" si="7"/>
        <v>0.49669721149518087</v>
      </c>
      <c r="O57" s="180">
        <f t="shared" si="8"/>
        <v>0.28718015256517559</v>
      </c>
      <c r="P57" s="180">
        <f t="shared" si="11"/>
        <v>0.21679418964703637</v>
      </c>
      <c r="Q57" s="180">
        <f t="shared" si="12"/>
        <v>0.2859395380922975</v>
      </c>
      <c r="R57" s="180">
        <f t="shared" si="9"/>
        <v>0.22721892367911065</v>
      </c>
    </row>
    <row r="58" spans="2:18">
      <c r="B58" s="180">
        <v>2045</v>
      </c>
      <c r="C58" s="180">
        <f t="shared" si="16"/>
        <v>0.26364014355312948</v>
      </c>
      <c r="D58" s="180">
        <f t="shared" si="16"/>
        <v>0.26672277469984751</v>
      </c>
      <c r="E58" s="180">
        <f t="shared" si="13"/>
        <v>0.20135078028534487</v>
      </c>
      <c r="F58" s="180">
        <f t="shared" si="13"/>
        <v>0.26557053582963613</v>
      </c>
      <c r="G58" s="180">
        <f t="shared" si="13"/>
        <v>0.21103290476959782</v>
      </c>
      <c r="H58" s="180">
        <f t="shared" si="14"/>
        <v>94</v>
      </c>
      <c r="I58" s="180"/>
      <c r="L58" s="180">
        <f t="shared" si="6"/>
        <v>0.18359375</v>
      </c>
      <c r="M58" s="180">
        <f t="shared" si="10"/>
        <v>0.26364014355312948</v>
      </c>
      <c r="N58" s="180">
        <f t="shared" si="7"/>
        <v>0.50537429971503622</v>
      </c>
      <c r="O58" s="180">
        <f t="shared" si="8"/>
        <v>0.2957955571421309</v>
      </c>
      <c r="P58" s="180">
        <f t="shared" si="11"/>
        <v>0.22329801533644744</v>
      </c>
      <c r="Q58" s="180">
        <f t="shared" si="12"/>
        <v>0.29451772423506645</v>
      </c>
      <c r="R58" s="180">
        <f t="shared" si="9"/>
        <v>0.23403549138948399</v>
      </c>
    </row>
    <row r="59" spans="2:18">
      <c r="B59" s="180">
        <v>2046</v>
      </c>
      <c r="C59" s="180">
        <f t="shared" si="16"/>
        <v>0.27154934785972334</v>
      </c>
      <c r="D59" s="180">
        <f t="shared" si="16"/>
        <v>0.27472445794084294</v>
      </c>
      <c r="E59" s="180">
        <f t="shared" si="13"/>
        <v>0.20739130369390521</v>
      </c>
      <c r="F59" s="180">
        <f t="shared" si="13"/>
        <v>0.27353765190452523</v>
      </c>
      <c r="G59" s="180">
        <f t="shared" si="13"/>
        <v>0.21736389191268576</v>
      </c>
      <c r="H59" s="180">
        <f t="shared" si="14"/>
        <v>94</v>
      </c>
      <c r="I59" s="180"/>
      <c r="L59" s="180">
        <f t="shared" si="6"/>
        <v>0.18359375</v>
      </c>
      <c r="M59" s="180">
        <f t="shared" si="10"/>
        <v>0.27154934785972334</v>
      </c>
      <c r="N59" s="180">
        <f t="shared" si="7"/>
        <v>0.51431170058148734</v>
      </c>
      <c r="O59" s="180">
        <f t="shared" si="8"/>
        <v>0.30466942385639484</v>
      </c>
      <c r="P59" s="180">
        <f t="shared" si="11"/>
        <v>0.22999695579654086</v>
      </c>
      <c r="Q59" s="180">
        <f t="shared" si="12"/>
        <v>0.30335325596211848</v>
      </c>
      <c r="R59" s="180">
        <f t="shared" si="9"/>
        <v>0.2410565561311685</v>
      </c>
    </row>
    <row r="60" spans="2:18">
      <c r="B60" s="180">
        <v>2047</v>
      </c>
      <c r="C60" s="180">
        <f t="shared" si="16"/>
        <v>0.27969582829551504</v>
      </c>
      <c r="D60" s="180">
        <f t="shared" si="16"/>
        <v>0.28296619167906822</v>
      </c>
      <c r="E60" s="180">
        <f t="shared" si="16"/>
        <v>0.21361304280472238</v>
      </c>
      <c r="F60" s="180">
        <f t="shared" si="16"/>
        <v>0.28174378146166101</v>
      </c>
      <c r="G60" s="180">
        <f t="shared" si="16"/>
        <v>0.22388480867006635</v>
      </c>
      <c r="H60" s="180">
        <f t="shared" si="14"/>
        <v>94</v>
      </c>
      <c r="I60" s="180"/>
      <c r="L60" s="180">
        <f t="shared" si="6"/>
        <v>0.18359375</v>
      </c>
      <c r="M60" s="180">
        <f t="shared" si="10"/>
        <v>0.27969582829551504</v>
      </c>
      <c r="N60" s="180">
        <f t="shared" si="7"/>
        <v>0.52351722347393193</v>
      </c>
      <c r="O60" s="180">
        <f t="shared" si="8"/>
        <v>0.31380950657208667</v>
      </c>
      <c r="P60" s="180">
        <f t="shared" si="11"/>
        <v>0.23689686447043712</v>
      </c>
      <c r="Q60" s="180">
        <f t="shared" si="12"/>
        <v>0.31245385364098205</v>
      </c>
      <c r="R60" s="180">
        <f t="shared" si="9"/>
        <v>0.24828825281510358</v>
      </c>
    </row>
    <row r="61" spans="2:18">
      <c r="B61" s="180">
        <v>2048</v>
      </c>
      <c r="C61" s="180">
        <f t="shared" si="16"/>
        <v>0.28808670314438051</v>
      </c>
      <c r="D61" s="180">
        <f t="shared" si="16"/>
        <v>0.29145517742944027</v>
      </c>
      <c r="E61" s="180">
        <f t="shared" si="16"/>
        <v>0.22002143408886404</v>
      </c>
      <c r="F61" s="180">
        <f t="shared" si="16"/>
        <v>0.29019609490551085</v>
      </c>
      <c r="G61" s="180">
        <f t="shared" si="16"/>
        <v>0.23060135293016834</v>
      </c>
      <c r="H61" s="180">
        <f t="shared" si="14"/>
        <v>94</v>
      </c>
      <c r="I61" s="180"/>
      <c r="L61" s="180">
        <f t="shared" si="6"/>
        <v>0.18359375</v>
      </c>
      <c r="M61" s="180">
        <f t="shared" si="10"/>
        <v>0.28808670314438051</v>
      </c>
      <c r="N61" s="180">
        <f t="shared" si="7"/>
        <v>0.53299891205314998</v>
      </c>
      <c r="O61" s="180">
        <f t="shared" si="8"/>
        <v>0.32322379176924926</v>
      </c>
      <c r="P61" s="180">
        <f t="shared" si="11"/>
        <v>0.24400377040455021</v>
      </c>
      <c r="Q61" s="180">
        <f t="shared" si="12"/>
        <v>0.32182746925021155</v>
      </c>
      <c r="R61" s="180">
        <f t="shared" si="9"/>
        <v>0.25573690039955671</v>
      </c>
    </row>
    <row r="62" spans="2:18">
      <c r="B62" s="180">
        <v>2049</v>
      </c>
      <c r="C62" s="180">
        <f t="shared" si="16"/>
        <v>0.29672930423871191</v>
      </c>
      <c r="D62" s="180">
        <f t="shared" si="16"/>
        <v>0.30019883275232351</v>
      </c>
      <c r="E62" s="180">
        <f t="shared" si="16"/>
        <v>0.22662207711152996</v>
      </c>
      <c r="F62" s="180">
        <f t="shared" si="16"/>
        <v>0.29890197775267618</v>
      </c>
      <c r="G62" s="180">
        <f t="shared" si="16"/>
        <v>0.23751939351807339</v>
      </c>
      <c r="H62" s="180">
        <f t="shared" ref="H62:H73" si="17">H61*(H$41/H$40)</f>
        <v>94</v>
      </c>
      <c r="I62" s="180"/>
      <c r="L62" s="180">
        <f t="shared" si="6"/>
        <v>0.18359375</v>
      </c>
      <c r="M62" s="180">
        <f t="shared" si="10"/>
        <v>0.29672930423871191</v>
      </c>
      <c r="N62" s="180">
        <f t="shared" si="7"/>
        <v>0.54276505128974439</v>
      </c>
      <c r="O62" s="180">
        <f t="shared" si="8"/>
        <v>0.33292050552232677</v>
      </c>
      <c r="P62" s="180">
        <f t="shared" si="11"/>
        <v>0.25132388351668672</v>
      </c>
      <c r="Q62" s="180">
        <f t="shared" si="12"/>
        <v>0.33148229332771789</v>
      </c>
      <c r="R62" s="180">
        <f t="shared" si="9"/>
        <v>0.26340900741154338</v>
      </c>
    </row>
    <row r="63" spans="2:18">
      <c r="B63" s="180">
        <v>2050</v>
      </c>
      <c r="C63" s="180">
        <f t="shared" si="16"/>
        <v>0.30563118336587325</v>
      </c>
      <c r="D63" s="180">
        <f t="shared" si="16"/>
        <v>0.30920479773489323</v>
      </c>
      <c r="E63" s="180">
        <f t="shared" si="16"/>
        <v>0.23342073942487587</v>
      </c>
      <c r="F63" s="180">
        <f t="shared" si="16"/>
        <v>0.30786903708525648</v>
      </c>
      <c r="G63" s="180">
        <f t="shared" si="16"/>
        <v>0.24464497532361559</v>
      </c>
      <c r="H63" s="180">
        <f t="shared" si="17"/>
        <v>94</v>
      </c>
      <c r="I63" s="180"/>
      <c r="L63" s="180">
        <f t="shared" si="6"/>
        <v>0.18359375</v>
      </c>
      <c r="M63" s="180">
        <f t="shared" si="10"/>
        <v>0.30563118336587325</v>
      </c>
      <c r="N63" s="180">
        <f t="shared" si="7"/>
        <v>0.5528241747034367</v>
      </c>
      <c r="O63" s="180">
        <f t="shared" si="8"/>
        <v>0.34290812068799659</v>
      </c>
      <c r="P63" s="180">
        <f t="shared" si="11"/>
        <v>0.25886360002218733</v>
      </c>
      <c r="Q63" s="180">
        <f t="shared" si="12"/>
        <v>0.34142676212754941</v>
      </c>
      <c r="R63" s="180">
        <f t="shared" si="9"/>
        <v>0.27131127763388968</v>
      </c>
    </row>
    <row r="64" spans="2:18">
      <c r="B64" s="180">
        <v>2051</v>
      </c>
      <c r="C64" s="180">
        <f t="shared" si="16"/>
        <v>0.31480011886684944</v>
      </c>
      <c r="D64" s="180">
        <f t="shared" si="16"/>
        <v>0.31848094166694002</v>
      </c>
      <c r="E64" s="180">
        <f t="shared" si="16"/>
        <v>0.24042336160762215</v>
      </c>
      <c r="F64" s="180">
        <f t="shared" si="16"/>
        <v>0.31710510819781418</v>
      </c>
      <c r="G64" s="180">
        <f t="shared" si="16"/>
        <v>0.25198432458332409</v>
      </c>
      <c r="H64" s="180">
        <f t="shared" si="17"/>
        <v>94</v>
      </c>
      <c r="I64" s="180"/>
      <c r="L64" s="180">
        <f t="shared" si="6"/>
        <v>0.18359375</v>
      </c>
      <c r="M64" s="180">
        <f t="shared" si="10"/>
        <v>0.31480011886684944</v>
      </c>
      <c r="N64" s="180">
        <f t="shared" si="7"/>
        <v>0.56318507181953981</v>
      </c>
      <c r="O64" s="180">
        <f t="shared" si="8"/>
        <v>0.35319536430863646</v>
      </c>
      <c r="P64" s="180">
        <f t="shared" si="11"/>
        <v>0.26662950802285296</v>
      </c>
      <c r="Q64" s="180">
        <f t="shared" si="12"/>
        <v>0.35166956499137592</v>
      </c>
      <c r="R64" s="180">
        <f t="shared" si="9"/>
        <v>0.27945061596290643</v>
      </c>
    </row>
    <row r="65" spans="2:18">
      <c r="B65" s="180">
        <v>2052</v>
      </c>
      <c r="C65" s="180">
        <f t="shared" si="16"/>
        <v>0.32424412243285494</v>
      </c>
      <c r="D65" s="180">
        <f t="shared" si="16"/>
        <v>0.32803536991694821</v>
      </c>
      <c r="E65" s="180">
        <f t="shared" si="16"/>
        <v>0.24763606245585082</v>
      </c>
      <c r="F65" s="180">
        <f t="shared" si="16"/>
        <v>0.32661826144374861</v>
      </c>
      <c r="G65" s="180">
        <f t="shared" si="16"/>
        <v>0.25954385432082383</v>
      </c>
      <c r="H65" s="180">
        <f t="shared" si="17"/>
        <v>94</v>
      </c>
      <c r="I65" s="180"/>
      <c r="L65" s="180">
        <f t="shared" si="6"/>
        <v>0.18359375</v>
      </c>
      <c r="M65" s="180">
        <f t="shared" si="10"/>
        <v>0.32424412243285494</v>
      </c>
      <c r="N65" s="180">
        <f t="shared" si="7"/>
        <v>0.57385679584912608</v>
      </c>
      <c r="O65" s="180">
        <f t="shared" si="8"/>
        <v>0.36379122523789553</v>
      </c>
      <c r="P65" s="180">
        <f t="shared" si="11"/>
        <v>0.27462839326353855</v>
      </c>
      <c r="Q65" s="180">
        <f t="shared" si="12"/>
        <v>0.36221965194111722</v>
      </c>
      <c r="R65" s="180">
        <f t="shared" si="9"/>
        <v>0.28783413444179362</v>
      </c>
    </row>
    <row r="66" spans="2:18">
      <c r="B66" s="180">
        <v>2053</v>
      </c>
      <c r="C66" s="180">
        <f t="shared" si="16"/>
        <v>0.33397144610584062</v>
      </c>
      <c r="D66" s="180">
        <f t="shared" si="16"/>
        <v>0.33787643101445664</v>
      </c>
      <c r="E66" s="180">
        <f t="shared" si="16"/>
        <v>0.25506514432952637</v>
      </c>
      <c r="F66" s="180">
        <f t="shared" si="16"/>
        <v>0.33641680928706108</v>
      </c>
      <c r="G66" s="180">
        <f t="shared" si="16"/>
        <v>0.26733016995044856</v>
      </c>
      <c r="H66" s="180">
        <f t="shared" si="17"/>
        <v>94</v>
      </c>
      <c r="I66" s="180"/>
      <c r="L66" s="180">
        <f t="shared" si="6"/>
        <v>0.18359375</v>
      </c>
      <c r="M66" s="180">
        <f t="shared" si="10"/>
        <v>0.33397144610584062</v>
      </c>
      <c r="N66" s="180">
        <f t="shared" si="7"/>
        <v>0.58484867159959986</v>
      </c>
      <c r="O66" s="180">
        <f t="shared" si="8"/>
        <v>0.37470496199503239</v>
      </c>
      <c r="P66" s="180">
        <f t="shared" si="11"/>
        <v>0.28286724506144473</v>
      </c>
      <c r="Q66" s="180">
        <f t="shared" si="12"/>
        <v>0.37308624149935071</v>
      </c>
      <c r="R66" s="180">
        <f t="shared" si="9"/>
        <v>0.29646915847504746</v>
      </c>
    </row>
    <row r="67" spans="2:18">
      <c r="B67" s="180">
        <v>2054</v>
      </c>
      <c r="C67" s="180">
        <f t="shared" si="16"/>
        <v>0.34399058948901584</v>
      </c>
      <c r="D67" s="180">
        <f t="shared" si="16"/>
        <v>0.34801272394489036</v>
      </c>
      <c r="E67" s="180">
        <f t="shared" si="16"/>
        <v>0.26271709865941217</v>
      </c>
      <c r="F67" s="180">
        <f t="shared" si="16"/>
        <v>0.34650931356567294</v>
      </c>
      <c r="G67" s="180">
        <f t="shared" si="16"/>
        <v>0.27535007504896203</v>
      </c>
      <c r="H67" s="180">
        <f t="shared" si="17"/>
        <v>94</v>
      </c>
      <c r="I67" s="180"/>
      <c r="L67" s="180">
        <f t="shared" si="6"/>
        <v>0.18359375</v>
      </c>
      <c r="M67" s="180">
        <f t="shared" si="10"/>
        <v>0.34399058948901584</v>
      </c>
      <c r="N67" s="180">
        <f t="shared" si="7"/>
        <v>0.59617030362258783</v>
      </c>
      <c r="O67" s="180">
        <f t="shared" si="8"/>
        <v>0.3859461108548834</v>
      </c>
      <c r="P67" s="180">
        <f t="shared" si="11"/>
        <v>0.29135326241328807</v>
      </c>
      <c r="Q67" s="180">
        <f t="shared" si="12"/>
        <v>0.38427882874433128</v>
      </c>
      <c r="R67" s="180">
        <f t="shared" si="9"/>
        <v>0.30536323322929887</v>
      </c>
    </row>
    <row r="68" spans="2:18">
      <c r="B68" s="180">
        <v>2055</v>
      </c>
      <c r="C68" s="180">
        <f t="shared" si="16"/>
        <v>0.35431030717368633</v>
      </c>
      <c r="D68" s="180">
        <f t="shared" si="16"/>
        <v>0.35845310566323707</v>
      </c>
      <c r="E68" s="180">
        <f t="shared" si="16"/>
        <v>0.27059861161919457</v>
      </c>
      <c r="F68" s="180">
        <f t="shared" si="16"/>
        <v>0.35690459297264315</v>
      </c>
      <c r="G68" s="180">
        <f t="shared" si="16"/>
        <v>0.28361057730043088</v>
      </c>
      <c r="H68" s="180">
        <f t="shared" si="17"/>
        <v>94</v>
      </c>
      <c r="I68" s="180"/>
      <c r="L68" s="180">
        <f t="shared" si="6"/>
        <v>0.18359375</v>
      </c>
      <c r="M68" s="180">
        <f t="shared" si="10"/>
        <v>0.35431030717368633</v>
      </c>
      <c r="N68" s="180">
        <f t="shared" si="7"/>
        <v>0.60783158460626552</v>
      </c>
      <c r="O68" s="180">
        <f t="shared" si="8"/>
        <v>0.39752449418052993</v>
      </c>
      <c r="P68" s="180">
        <f t="shared" si="11"/>
        <v>0.3000938602856868</v>
      </c>
      <c r="Q68" s="180">
        <f t="shared" si="12"/>
        <v>0.39580719360666128</v>
      </c>
      <c r="R68" s="180">
        <f t="shared" si="9"/>
        <v>0.31452413022617781</v>
      </c>
    </row>
    <row r="69" spans="2:18">
      <c r="B69" s="180">
        <v>2056</v>
      </c>
      <c r="C69" s="180">
        <f t="shared" si="16"/>
        <v>0.36493961638889694</v>
      </c>
      <c r="D69" s="180">
        <f t="shared" si="16"/>
        <v>0.36920669883313417</v>
      </c>
      <c r="E69" s="180">
        <f t="shared" si="16"/>
        <v>0.27871656996777044</v>
      </c>
      <c r="F69" s="180">
        <f t="shared" si="16"/>
        <v>0.36761173076182246</v>
      </c>
      <c r="G69" s="180">
        <f t="shared" si="16"/>
        <v>0.29211889461944379</v>
      </c>
      <c r="H69" s="180">
        <f t="shared" si="17"/>
        <v>94</v>
      </c>
      <c r="I69" s="180"/>
      <c r="L69" s="180">
        <f t="shared" si="6"/>
        <v>0.18359375</v>
      </c>
      <c r="M69" s="180">
        <f t="shared" si="10"/>
        <v>0.36493961638889694</v>
      </c>
      <c r="N69" s="180">
        <f t="shared" si="7"/>
        <v>0.61984270401945352</v>
      </c>
      <c r="O69" s="180">
        <f t="shared" si="8"/>
        <v>0.4094502290059458</v>
      </c>
      <c r="P69" s="180">
        <f t="shared" si="11"/>
        <v>0.30909667609425739</v>
      </c>
      <c r="Q69" s="180">
        <f t="shared" si="12"/>
        <v>0.40768140941486108</v>
      </c>
      <c r="R69" s="180">
        <f t="shared" si="9"/>
        <v>0.32395985413296319</v>
      </c>
    </row>
    <row r="70" spans="2:18">
      <c r="B70" s="180">
        <v>2057</v>
      </c>
      <c r="C70" s="180">
        <f t="shared" ref="C70:G73" si="18">C69*(1+$E$3)</f>
        <v>0.37588780488056384</v>
      </c>
      <c r="D70" s="180">
        <f t="shared" si="18"/>
        <v>0.38028289979812818</v>
      </c>
      <c r="E70" s="180">
        <f t="shared" si="18"/>
        <v>0.28707806706680356</v>
      </c>
      <c r="F70" s="180">
        <f t="shared" si="18"/>
        <v>0.37864008268467714</v>
      </c>
      <c r="G70" s="180">
        <f t="shared" si="18"/>
        <v>0.30088246145802711</v>
      </c>
      <c r="H70" s="180">
        <f t="shared" si="17"/>
        <v>94</v>
      </c>
      <c r="I70" s="180"/>
      <c r="L70" s="180">
        <f t="shared" si="6"/>
        <v>0.18359375</v>
      </c>
      <c r="M70" s="180">
        <f t="shared" si="10"/>
        <v>0.37588780488056384</v>
      </c>
      <c r="N70" s="180">
        <f t="shared" si="7"/>
        <v>0.63221415701503703</v>
      </c>
      <c r="O70" s="180">
        <f t="shared" si="8"/>
        <v>0.42173373587612417</v>
      </c>
      <c r="P70" s="180">
        <f t="shared" si="11"/>
        <v>0.31836957637708513</v>
      </c>
      <c r="Q70" s="180">
        <f t="shared" si="12"/>
        <v>0.41991185169730694</v>
      </c>
      <c r="R70" s="180">
        <f t="shared" si="9"/>
        <v>0.33367864975695205</v>
      </c>
    </row>
    <row r="71" spans="2:18">
      <c r="B71" s="180">
        <v>2058</v>
      </c>
      <c r="C71" s="180">
        <f t="shared" si="18"/>
        <v>0.38716443902698078</v>
      </c>
      <c r="D71" s="180">
        <f t="shared" si="18"/>
        <v>0.39169138679207205</v>
      </c>
      <c r="E71" s="180">
        <f t="shared" si="18"/>
        <v>0.29569040907880767</v>
      </c>
      <c r="F71" s="180">
        <f t="shared" si="18"/>
        <v>0.38999928516521748</v>
      </c>
      <c r="G71" s="180">
        <f t="shared" si="18"/>
        <v>0.30990893530176794</v>
      </c>
      <c r="H71" s="180">
        <f t="shared" si="17"/>
        <v>94</v>
      </c>
      <c r="I71" s="180"/>
      <c r="L71" s="180">
        <f t="shared" si="6"/>
        <v>0.18359375</v>
      </c>
      <c r="M71" s="180">
        <f t="shared" si="10"/>
        <v>0.38716443902698078</v>
      </c>
      <c r="N71" s="180">
        <f t="shared" si="7"/>
        <v>0.64495675360048832</v>
      </c>
      <c r="O71" s="180">
        <f t="shared" si="8"/>
        <v>0.43438574795240792</v>
      </c>
      <c r="P71" s="180">
        <f t="shared" si="11"/>
        <v>0.32792066366839773</v>
      </c>
      <c r="Q71" s="180">
        <f t="shared" si="12"/>
        <v>0.43250920724822617</v>
      </c>
      <c r="R71" s="180">
        <f t="shared" si="9"/>
        <v>0.34368900924966062</v>
      </c>
    </row>
    <row r="72" spans="2:18">
      <c r="B72" s="180">
        <v>2059</v>
      </c>
      <c r="C72" s="180">
        <f t="shared" si="18"/>
        <v>0.39877937219779019</v>
      </c>
      <c r="D72" s="180">
        <f t="shared" si="18"/>
        <v>0.40344212839583421</v>
      </c>
      <c r="E72" s="180">
        <f t="shared" si="18"/>
        <v>0.30456112135117192</v>
      </c>
      <c r="F72" s="180">
        <f t="shared" si="18"/>
        <v>0.401699263720174</v>
      </c>
      <c r="G72" s="180">
        <f t="shared" si="18"/>
        <v>0.31920620336082101</v>
      </c>
      <c r="H72" s="180">
        <f t="shared" si="17"/>
        <v>94</v>
      </c>
      <c r="I72" s="180"/>
      <c r="L72" s="180">
        <f t="shared" si="6"/>
        <v>0.18359375</v>
      </c>
      <c r="M72" s="180">
        <f t="shared" si="10"/>
        <v>0.39877937219779019</v>
      </c>
      <c r="N72" s="180">
        <f t="shared" si="7"/>
        <v>0.65808162808350279</v>
      </c>
      <c r="O72" s="180">
        <f t="shared" si="8"/>
        <v>0.44741732039098014</v>
      </c>
      <c r="P72" s="180">
        <f t="shared" si="11"/>
        <v>0.33775828357844967</v>
      </c>
      <c r="Q72" s="180">
        <f t="shared" si="12"/>
        <v>0.44548448346567299</v>
      </c>
      <c r="R72" s="180">
        <f t="shared" si="9"/>
        <v>0.3539996795271505</v>
      </c>
    </row>
    <row r="73" spans="2:18">
      <c r="B73" s="180">
        <v>2060</v>
      </c>
      <c r="C73" s="180">
        <f t="shared" si="18"/>
        <v>0.4107427533637239</v>
      </c>
      <c r="D73" s="180">
        <f t="shared" si="18"/>
        <v>0.41554539224770926</v>
      </c>
      <c r="E73" s="180">
        <f t="shared" si="18"/>
        <v>0.31369795499170711</v>
      </c>
      <c r="F73" s="180">
        <f t="shared" si="18"/>
        <v>0.41375024163177926</v>
      </c>
      <c r="G73" s="180">
        <f t="shared" si="18"/>
        <v>0.32878238946164562</v>
      </c>
      <c r="H73" s="180">
        <f t="shared" si="17"/>
        <v>94</v>
      </c>
      <c r="I73" s="180"/>
      <c r="L73" s="180">
        <f t="shared" si="6"/>
        <v>0.18359375</v>
      </c>
      <c r="M73" s="180">
        <f t="shared" si="10"/>
        <v>0.4107427533637239</v>
      </c>
      <c r="N73" s="180">
        <f t="shared" si="7"/>
        <v>0.67160024880100799</v>
      </c>
      <c r="O73" s="180">
        <f t="shared" si="8"/>
        <v>0.46083984000270956</v>
      </c>
      <c r="P73" s="180">
        <f t="shared" si="11"/>
        <v>0.34789103208580319</v>
      </c>
      <c r="Q73" s="180">
        <f t="shared" si="12"/>
        <v>0.45884901796964317</v>
      </c>
      <c r="R73" s="180">
        <f t="shared" si="9"/>
        <v>0.36461966991296496</v>
      </c>
    </row>
    <row r="76" spans="2:18">
      <c r="B76" t="s">
        <v>191</v>
      </c>
    </row>
    <row r="77" spans="2:18">
      <c r="B77" t="s">
        <v>192</v>
      </c>
    </row>
    <row r="78" spans="2:18">
      <c r="B78" t="s">
        <v>193</v>
      </c>
    </row>
    <row r="79" spans="2:18">
      <c r="B79" s="181" t="s">
        <v>296</v>
      </c>
      <c r="C79" s="182"/>
      <c r="D79" s="182"/>
      <c r="E79" s="182"/>
      <c r="F79" s="182"/>
      <c r="G79" s="2"/>
    </row>
  </sheetData>
  <mergeCells count="3">
    <mergeCell ref="C8:E8"/>
    <mergeCell ref="F8:G8"/>
    <mergeCell ref="N12:R1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I103"/>
  <sheetViews>
    <sheetView showGridLines="0" topLeftCell="A37" zoomScaleNormal="100" workbookViewId="0">
      <selection activeCell="AF10" sqref="AF10"/>
    </sheetView>
  </sheetViews>
  <sheetFormatPr defaultRowHeight="14.4"/>
  <cols>
    <col min="1" max="1" width="3.109375" customWidth="1"/>
    <col min="2" max="2" width="3.44140625" customWidth="1"/>
    <col min="3" max="13" width="2.6640625" customWidth="1"/>
    <col min="14" max="14" width="2.44140625" customWidth="1"/>
    <col min="15" max="29" width="2.6640625" customWidth="1"/>
    <col min="30" max="30" width="3.88671875" customWidth="1"/>
    <col min="31" max="31" width="2.33203125" customWidth="1"/>
    <col min="32" max="33" width="3.33203125" customWidth="1"/>
    <col min="34" max="34" width="2.88671875" customWidth="1"/>
    <col min="35" max="35" width="4.44140625" customWidth="1"/>
    <col min="36" max="40" width="2.6640625" customWidth="1"/>
    <col min="41" max="41" width="4.5546875" customWidth="1"/>
    <col min="42" max="42" width="6.33203125" customWidth="1"/>
    <col min="43" max="45" width="2.6640625" customWidth="1"/>
    <col min="46" max="46" width="2.5546875" customWidth="1"/>
    <col min="47" max="53" width="2.6640625" customWidth="1"/>
    <col min="54" max="54" width="9.109375" hidden="1" customWidth="1"/>
  </cols>
  <sheetData>
    <row r="1" spans="1:61" ht="14.25" customHeight="1">
      <c r="A1" s="156" t="s">
        <v>342</v>
      </c>
      <c r="B1" s="157"/>
      <c r="C1" s="304"/>
      <c r="D1" s="304"/>
      <c r="E1" s="304"/>
      <c r="F1" s="304"/>
      <c r="G1" s="304"/>
      <c r="H1" s="304"/>
      <c r="I1" s="305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93"/>
      <c r="AQ1" s="193"/>
      <c r="AR1" s="193"/>
      <c r="AS1" s="194"/>
      <c r="AT1" s="194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33"/>
      <c r="BG1" s="33"/>
      <c r="BH1" s="33"/>
      <c r="BI1" s="33"/>
    </row>
    <row r="2" spans="1:61" s="161" customFormat="1" ht="9.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93"/>
      <c r="AQ2" s="193"/>
      <c r="AR2" s="193"/>
      <c r="AS2" s="194"/>
      <c r="AT2" s="194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33"/>
      <c r="BG2" s="33"/>
      <c r="BH2" s="33"/>
      <c r="BI2" s="33"/>
    </row>
    <row r="3" spans="1:61" ht="12.75" customHeight="1">
      <c r="A3" s="41"/>
      <c r="B3" s="41"/>
      <c r="C3" s="41"/>
      <c r="D3" s="41"/>
      <c r="E3" s="41"/>
      <c r="F3" s="41"/>
      <c r="G3" s="267" t="s">
        <v>299</v>
      </c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93"/>
      <c r="AQ3" s="193"/>
      <c r="AR3" s="193"/>
      <c r="AS3" s="194"/>
      <c r="AT3" s="194"/>
      <c r="AU3" s="195"/>
      <c r="AV3" s="195"/>
      <c r="AW3" s="195"/>
      <c r="AX3" s="195"/>
      <c r="AY3" s="195"/>
      <c r="AZ3" s="195"/>
      <c r="BA3" s="195"/>
      <c r="BB3" s="195">
        <v>1</v>
      </c>
      <c r="BC3" s="195"/>
      <c r="BD3" s="195"/>
      <c r="BE3" s="195"/>
      <c r="BF3" s="33"/>
      <c r="BG3" s="33"/>
      <c r="BH3" s="33"/>
      <c r="BI3" s="33"/>
    </row>
    <row r="4" spans="1:61" ht="9.9" customHeight="1">
      <c r="A4" s="41"/>
      <c r="B4" s="41"/>
      <c r="C4" s="41"/>
      <c r="D4" s="41"/>
      <c r="E4" s="41"/>
      <c r="F4" s="41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193"/>
      <c r="AQ4" s="193"/>
      <c r="AR4" s="193"/>
      <c r="AS4" s="194"/>
      <c r="AT4" s="194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33"/>
      <c r="BG4" s="33"/>
      <c r="BH4" s="33"/>
      <c r="BI4" s="33"/>
    </row>
    <row r="5" spans="1:61" ht="17.25" customHeight="1">
      <c r="A5" s="130" t="s">
        <v>0</v>
      </c>
      <c r="B5" s="8"/>
      <c r="C5" s="41"/>
      <c r="D5" s="41"/>
      <c r="E5" s="199"/>
      <c r="F5" s="41"/>
      <c r="G5" s="8"/>
      <c r="H5" s="41"/>
      <c r="I5" s="8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93"/>
      <c r="AQ5" s="193"/>
      <c r="AR5" s="193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34"/>
      <c r="BG5" s="34"/>
      <c r="BH5" s="34"/>
      <c r="BI5" s="34"/>
    </row>
    <row r="6" spans="1:61" ht="5.2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34"/>
      <c r="BG6" s="34"/>
      <c r="BH6" s="34"/>
      <c r="BI6" s="34"/>
    </row>
    <row r="7" spans="1:61" ht="18" customHeight="1">
      <c r="A7" s="42"/>
      <c r="B7" s="268" t="s">
        <v>46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34"/>
      <c r="BG7" s="34"/>
      <c r="BH7" s="34"/>
      <c r="BI7" s="34"/>
    </row>
    <row r="8" spans="1:61" ht="6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5"/>
      <c r="T8" s="45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34"/>
      <c r="BG8" s="34"/>
      <c r="BH8" s="34"/>
      <c r="BI8" s="34"/>
    </row>
    <row r="9" spans="1:61" s="223" customFormat="1" ht="12" customHeight="1">
      <c r="A9" s="215"/>
      <c r="B9" s="219" t="s">
        <v>300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19" t="s">
        <v>301</v>
      </c>
      <c r="V9" s="220"/>
      <c r="W9" s="220"/>
      <c r="X9" s="220"/>
      <c r="Y9" s="220"/>
      <c r="Z9" s="220"/>
      <c r="AA9" s="220"/>
      <c r="AB9" s="220"/>
      <c r="AC9" s="220"/>
      <c r="AD9" s="220"/>
      <c r="AE9" s="228"/>
      <c r="AF9" s="229"/>
      <c r="AG9" s="229" t="s">
        <v>302</v>
      </c>
      <c r="AH9" s="228"/>
      <c r="AI9" s="228"/>
      <c r="AJ9" s="229"/>
      <c r="AK9" s="228"/>
      <c r="AL9" s="228"/>
      <c r="AM9" s="228"/>
      <c r="AN9" s="228"/>
      <c r="AO9" s="215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1"/>
      <c r="BG9" s="231"/>
      <c r="BH9" s="231"/>
      <c r="BI9" s="231"/>
    </row>
    <row r="10" spans="1:61" ht="28.5" customHeight="1">
      <c r="A10" s="42"/>
      <c r="B10" s="270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270"/>
      <c r="V10" s="271"/>
      <c r="W10" s="271"/>
      <c r="X10" s="271"/>
      <c r="Y10" s="271"/>
      <c r="Z10" s="271"/>
      <c r="AA10" s="271"/>
      <c r="AB10" s="271"/>
      <c r="AC10" s="271"/>
      <c r="AD10" s="272"/>
      <c r="AE10" s="204"/>
      <c r="AF10" s="204"/>
      <c r="AG10" s="204"/>
      <c r="AH10" s="204"/>
      <c r="AI10" s="204"/>
      <c r="AJ10" s="204"/>
      <c r="AK10" s="204"/>
      <c r="AL10" s="204"/>
      <c r="AM10" s="204"/>
      <c r="AN10" s="205"/>
      <c r="AO10" s="44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33"/>
      <c r="BG10" s="33"/>
      <c r="BH10" s="33"/>
      <c r="BI10" s="33"/>
    </row>
    <row r="11" spans="1:61" s="223" customFormat="1" ht="12.75" customHeight="1">
      <c r="A11" s="215"/>
      <c r="B11" s="219" t="s">
        <v>138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19" t="s">
        <v>110</v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14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7">
        <v>1</v>
      </c>
      <c r="BC11" s="221"/>
      <c r="BD11" s="221"/>
      <c r="BE11" s="221"/>
      <c r="BF11" s="222"/>
      <c r="BG11" s="222"/>
      <c r="BH11" s="222"/>
      <c r="BI11" s="222"/>
    </row>
    <row r="12" spans="1:61" ht="15" customHeight="1">
      <c r="A12" s="42"/>
      <c r="B12" s="270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/>
      <c r="U12" s="284" t="s">
        <v>49</v>
      </c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6"/>
      <c r="AO12" s="44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 t="s">
        <v>0</v>
      </c>
      <c r="BC12" s="195"/>
      <c r="BD12" s="195"/>
      <c r="BE12" s="195"/>
      <c r="BF12" s="33"/>
      <c r="BG12" s="33"/>
      <c r="BH12" s="33"/>
      <c r="BI12" s="33"/>
    </row>
    <row r="13" spans="1:61" s="223" customFormat="1" ht="12.75" customHeight="1">
      <c r="A13" s="215"/>
      <c r="B13" s="219" t="s">
        <v>303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19" t="s">
        <v>50</v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19" t="s">
        <v>51</v>
      </c>
      <c r="AG13" s="220"/>
      <c r="AH13" s="220"/>
      <c r="AI13" s="219" t="s">
        <v>52</v>
      </c>
      <c r="AJ13" s="220"/>
      <c r="AK13" s="220"/>
      <c r="AL13" s="220"/>
      <c r="AM13" s="220"/>
      <c r="AN13" s="220"/>
      <c r="AO13" s="214"/>
      <c r="AP13" s="221"/>
      <c r="AQ13" s="221"/>
      <c r="AR13" s="221"/>
      <c r="AS13" s="221"/>
      <c r="AT13" s="221"/>
      <c r="AU13" s="221"/>
      <c r="AV13" s="221" t="s">
        <v>0</v>
      </c>
      <c r="AW13" s="221" t="s">
        <v>0</v>
      </c>
      <c r="AX13" s="221"/>
      <c r="AY13" s="221"/>
      <c r="AZ13" s="221"/>
      <c r="BA13" s="221"/>
      <c r="BB13" s="221"/>
      <c r="BC13" s="221"/>
      <c r="BD13" s="221"/>
      <c r="BE13" s="221"/>
      <c r="BF13" s="222"/>
      <c r="BG13" s="222"/>
      <c r="BH13" s="222"/>
      <c r="BI13" s="222"/>
    </row>
    <row r="14" spans="1:61" ht="15" customHeight="1">
      <c r="A14" s="42"/>
      <c r="B14" s="270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70"/>
      <c r="V14" s="271"/>
      <c r="W14" s="271"/>
      <c r="X14" s="271"/>
      <c r="Y14" s="271"/>
      <c r="Z14" s="271"/>
      <c r="AA14" s="271"/>
      <c r="AB14" s="271"/>
      <c r="AC14" s="271"/>
      <c r="AD14" s="271"/>
      <c r="AE14" s="272"/>
      <c r="AF14" s="309"/>
      <c r="AG14" s="310"/>
      <c r="AH14" s="311"/>
      <c r="AI14" s="281"/>
      <c r="AJ14" s="282"/>
      <c r="AK14" s="282"/>
      <c r="AL14" s="282"/>
      <c r="AM14" s="282"/>
      <c r="AN14" s="283"/>
      <c r="AO14" s="44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33"/>
      <c r="BG14" s="33"/>
      <c r="BH14" s="33"/>
      <c r="BI14" s="33"/>
    </row>
    <row r="15" spans="1:61" s="223" customFormat="1" ht="12.75" customHeight="1">
      <c r="A15" s="215"/>
      <c r="B15" s="219" t="s">
        <v>53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19" t="s">
        <v>50</v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19" t="s">
        <v>51</v>
      </c>
      <c r="AG15" s="220"/>
      <c r="AH15" s="220"/>
      <c r="AI15" s="219" t="s">
        <v>52</v>
      </c>
      <c r="AJ15" s="220"/>
      <c r="AK15" s="220"/>
      <c r="AL15" s="220"/>
      <c r="AM15" s="220"/>
      <c r="AN15" s="220"/>
      <c r="AO15" s="214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2"/>
      <c r="BG15" s="222"/>
      <c r="BH15" s="222"/>
      <c r="BI15" s="222"/>
    </row>
    <row r="16" spans="1:61" ht="15" customHeight="1">
      <c r="A16" s="42"/>
      <c r="B16" s="270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2"/>
      <c r="U16" s="270"/>
      <c r="V16" s="271"/>
      <c r="W16" s="271"/>
      <c r="X16" s="271"/>
      <c r="Y16" s="271"/>
      <c r="Z16" s="271"/>
      <c r="AA16" s="271"/>
      <c r="AB16" s="271"/>
      <c r="AC16" s="271"/>
      <c r="AD16" s="271"/>
      <c r="AE16" s="272"/>
      <c r="AF16" s="277"/>
      <c r="AG16" s="278"/>
      <c r="AH16" s="279"/>
      <c r="AI16" s="281"/>
      <c r="AJ16" s="282"/>
      <c r="AK16" s="282"/>
      <c r="AL16" s="282"/>
      <c r="AM16" s="282"/>
      <c r="AN16" s="283"/>
      <c r="AO16" s="42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33"/>
      <c r="BG16" s="33"/>
      <c r="BH16" s="33"/>
      <c r="BI16" s="33"/>
    </row>
    <row r="17" spans="1:61" s="223" customFormat="1" ht="12.75" customHeight="1">
      <c r="A17" s="215"/>
      <c r="B17" s="219" t="s">
        <v>481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19" t="s">
        <v>54</v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15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2"/>
      <c r="BG17" s="222"/>
      <c r="BH17" s="222"/>
      <c r="BI17" s="222"/>
    </row>
    <row r="18" spans="1:61" ht="15" customHeight="1">
      <c r="A18" s="42"/>
      <c r="B18" s="270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2"/>
      <c r="U18" s="270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2"/>
      <c r="AO18" s="42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33"/>
      <c r="BG18" s="33"/>
      <c r="BH18" s="33"/>
      <c r="BI18" s="33"/>
    </row>
    <row r="19" spans="1:61" s="223" customFormat="1" ht="12.75" customHeight="1">
      <c r="A19" s="215"/>
      <c r="B19" s="219" t="s">
        <v>55</v>
      </c>
      <c r="C19" s="220"/>
      <c r="D19" s="220"/>
      <c r="E19" s="220"/>
      <c r="F19" s="220"/>
      <c r="G19" s="220"/>
      <c r="H19" s="220"/>
      <c r="I19" s="220"/>
      <c r="J19" s="220"/>
      <c r="K19" s="219" t="s">
        <v>56</v>
      </c>
      <c r="L19" s="220"/>
      <c r="M19" s="220"/>
      <c r="N19" s="220"/>
      <c r="O19" s="220"/>
      <c r="P19" s="220"/>
      <c r="Q19" s="220"/>
      <c r="R19" s="220"/>
      <c r="S19" s="220"/>
      <c r="T19" s="220"/>
      <c r="U19" s="219" t="s">
        <v>304</v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15"/>
      <c r="AP19" s="221"/>
      <c r="AQ19" s="221"/>
      <c r="AR19" s="221"/>
      <c r="AS19" s="221"/>
      <c r="AT19" s="221"/>
      <c r="AU19" s="221"/>
      <c r="AV19" s="221"/>
      <c r="AW19" s="225"/>
      <c r="AX19" s="221"/>
      <c r="AY19" s="221"/>
      <c r="AZ19" s="221"/>
      <c r="BA19" s="221"/>
      <c r="BB19" s="221"/>
      <c r="BC19" s="221"/>
      <c r="BD19" s="221"/>
      <c r="BE19" s="221"/>
      <c r="BF19" s="222"/>
      <c r="BG19" s="222"/>
      <c r="BH19" s="222"/>
      <c r="BI19" s="222"/>
    </row>
    <row r="20" spans="1:61" ht="15" customHeight="1">
      <c r="A20" s="42"/>
      <c r="B20" s="306"/>
      <c r="C20" s="307"/>
      <c r="D20" s="307"/>
      <c r="E20" s="307"/>
      <c r="F20" s="307"/>
      <c r="G20" s="307"/>
      <c r="H20" s="307"/>
      <c r="I20" s="307"/>
      <c r="J20" s="308"/>
      <c r="K20" s="273"/>
      <c r="L20" s="274"/>
      <c r="M20" s="274"/>
      <c r="N20" s="274"/>
      <c r="O20" s="274"/>
      <c r="P20" s="274"/>
      <c r="Q20" s="274"/>
      <c r="R20" s="274"/>
      <c r="S20" s="274"/>
      <c r="T20" s="275"/>
      <c r="U20" s="280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2"/>
      <c r="AO20" s="42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33"/>
      <c r="BG20" s="33"/>
      <c r="BH20" s="33"/>
      <c r="BI20" s="33"/>
    </row>
    <row r="21" spans="1:61" ht="12.75" customHeight="1">
      <c r="A21" s="42"/>
      <c r="B21" s="4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6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33"/>
      <c r="BG21" s="33"/>
      <c r="BH21" s="33"/>
      <c r="BI21" s="33"/>
    </row>
    <row r="22" spans="1:61" ht="15" customHeight="1">
      <c r="A22" s="45"/>
      <c r="B22" s="109" t="s">
        <v>318</v>
      </c>
      <c r="C22" s="45"/>
      <c r="D22" s="47"/>
      <c r="E22" s="45"/>
      <c r="F22" s="45"/>
      <c r="G22" s="45"/>
      <c r="H22" s="45"/>
      <c r="I22" s="45"/>
      <c r="J22" s="45"/>
      <c r="K22" s="45"/>
      <c r="L22" s="45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33"/>
      <c r="BG22" s="33"/>
      <c r="BH22" s="33"/>
      <c r="BI22" s="33"/>
    </row>
    <row r="23" spans="1:61" s="223" customFormat="1" ht="13.5" customHeight="1">
      <c r="A23" s="214"/>
      <c r="B23" s="219" t="s">
        <v>305</v>
      </c>
      <c r="C23" s="224"/>
      <c r="D23" s="206"/>
      <c r="E23" s="224"/>
      <c r="F23" s="224"/>
      <c r="G23" s="224"/>
      <c r="H23" s="224"/>
      <c r="I23" s="224"/>
      <c r="J23" s="224"/>
      <c r="K23" s="224"/>
      <c r="L23" s="224"/>
      <c r="M23" s="220"/>
      <c r="N23" s="220"/>
      <c r="O23" s="220"/>
      <c r="P23" s="220"/>
      <c r="Q23" s="220"/>
      <c r="R23" s="220"/>
      <c r="S23" s="220"/>
      <c r="T23" s="220"/>
      <c r="U23" s="219" t="s">
        <v>306</v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19" t="s">
        <v>320</v>
      </c>
      <c r="AG23" s="220"/>
      <c r="AH23" s="220"/>
      <c r="AI23" s="220"/>
      <c r="AJ23" s="220"/>
      <c r="AK23" s="220"/>
      <c r="AL23" s="220"/>
      <c r="AM23" s="220"/>
      <c r="AN23" s="220"/>
      <c r="AO23" s="215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2"/>
      <c r="BG23" s="222"/>
      <c r="BH23" s="222"/>
      <c r="BI23" s="222"/>
    </row>
    <row r="24" spans="1:61" ht="15" customHeight="1">
      <c r="A24" s="42"/>
      <c r="B24" s="270" t="s">
        <v>49</v>
      </c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287"/>
      <c r="V24" s="288"/>
      <c r="W24" s="288"/>
      <c r="X24" s="288"/>
      <c r="Y24" s="288"/>
      <c r="Z24" s="288"/>
      <c r="AA24" s="288"/>
      <c r="AB24" s="288"/>
      <c r="AC24" s="288"/>
      <c r="AD24" s="288"/>
      <c r="AE24" s="289"/>
      <c r="AF24" s="287"/>
      <c r="AG24" s="288"/>
      <c r="AH24" s="288"/>
      <c r="AI24" s="288"/>
      <c r="AJ24" s="288"/>
      <c r="AK24" s="288"/>
      <c r="AL24" s="288"/>
      <c r="AM24" s="288"/>
      <c r="AN24" s="289"/>
      <c r="AO24" s="42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33"/>
      <c r="BG24" s="33"/>
      <c r="BH24" s="33"/>
      <c r="BI24" s="33"/>
    </row>
    <row r="25" spans="1:61" s="223" customFormat="1" ht="12.75" customHeight="1">
      <c r="A25" s="214"/>
      <c r="B25" s="219" t="s">
        <v>309</v>
      </c>
      <c r="C25" s="224"/>
      <c r="D25" s="206"/>
      <c r="E25" s="224"/>
      <c r="F25" s="224"/>
      <c r="G25" s="224"/>
      <c r="H25" s="224"/>
      <c r="I25" s="224"/>
      <c r="J25" s="224"/>
      <c r="K25" s="224"/>
      <c r="L25" s="224"/>
      <c r="M25" s="220"/>
      <c r="N25" s="220"/>
      <c r="O25" s="220"/>
      <c r="P25" s="220"/>
      <c r="Q25" s="220"/>
      <c r="R25" s="220"/>
      <c r="S25" s="220"/>
      <c r="T25" s="220"/>
      <c r="U25" s="219" t="s">
        <v>476</v>
      </c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19" t="s">
        <v>310</v>
      </c>
      <c r="AG25" s="220"/>
      <c r="AH25" s="220"/>
      <c r="AI25" s="219"/>
      <c r="AJ25" s="220"/>
      <c r="AK25" s="220"/>
      <c r="AL25" s="220"/>
      <c r="AM25" s="220"/>
      <c r="AN25" s="220"/>
      <c r="AO25" s="215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2"/>
      <c r="BG25" s="222"/>
      <c r="BH25" s="222"/>
      <c r="BI25" s="222"/>
    </row>
    <row r="26" spans="1:61" ht="15" customHeight="1">
      <c r="A26" s="42"/>
      <c r="B26" s="270" t="s">
        <v>317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2"/>
      <c r="U26" s="270"/>
      <c r="V26" s="271"/>
      <c r="W26" s="271"/>
      <c r="X26" s="271"/>
      <c r="Y26" s="271"/>
      <c r="Z26" s="271"/>
      <c r="AA26" s="271"/>
      <c r="AB26" s="271"/>
      <c r="AC26" s="271"/>
      <c r="AD26" s="271"/>
      <c r="AE26" s="272"/>
      <c r="AF26" s="277"/>
      <c r="AG26" s="278"/>
      <c r="AH26" s="278"/>
      <c r="AI26" s="278"/>
      <c r="AJ26" s="278"/>
      <c r="AK26" s="278"/>
      <c r="AL26" s="278"/>
      <c r="AM26" s="278"/>
      <c r="AN26" s="279"/>
      <c r="AO26" s="42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33"/>
      <c r="BG26" s="33"/>
      <c r="BH26" s="33"/>
      <c r="BI26" s="33"/>
    </row>
    <row r="27" spans="1:61" s="223" customFormat="1">
      <c r="A27" s="215"/>
      <c r="B27" s="219" t="s">
        <v>311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19" t="s">
        <v>312</v>
      </c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15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2"/>
      <c r="BG27" s="222"/>
      <c r="BH27" s="222"/>
      <c r="BI27" s="222"/>
    </row>
    <row r="28" spans="1:61" ht="15" customHeight="1">
      <c r="A28" s="42"/>
      <c r="B28" s="270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2"/>
      <c r="U28" s="270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2"/>
      <c r="AO28" s="42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33"/>
      <c r="BG28" s="33"/>
      <c r="BH28" s="33"/>
      <c r="BI28" s="33"/>
    </row>
    <row r="29" spans="1:61" ht="9.75" customHeight="1">
      <c r="A29" s="42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42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33"/>
      <c r="BG29" s="33"/>
      <c r="BH29" s="33"/>
      <c r="BI29" s="33"/>
    </row>
    <row r="30" spans="1:61" ht="15" customHeight="1">
      <c r="A30" s="42"/>
      <c r="B30" s="109" t="s">
        <v>319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42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33"/>
      <c r="BG30" s="33"/>
      <c r="BH30" s="33"/>
      <c r="BI30" s="33"/>
    </row>
    <row r="31" spans="1:61" s="201" customFormat="1" ht="15" customHeight="1">
      <c r="A31" s="42"/>
      <c r="B31" s="207" t="s">
        <v>321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276" t="s">
        <v>317</v>
      </c>
      <c r="AG31" s="276"/>
      <c r="AH31" s="276"/>
      <c r="AI31" s="276"/>
      <c r="AJ31" s="110"/>
      <c r="AK31" s="110"/>
      <c r="AL31" s="110"/>
      <c r="AM31" s="110"/>
      <c r="AN31" s="110"/>
      <c r="AO31" s="42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33"/>
      <c r="BG31" s="33"/>
      <c r="BH31" s="33"/>
      <c r="BI31" s="33"/>
    </row>
    <row r="32" spans="1:61" s="201" customFormat="1" ht="15" customHeight="1">
      <c r="A32" s="42"/>
      <c r="B32" s="207" t="s">
        <v>322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276" t="s">
        <v>317</v>
      </c>
      <c r="AG32" s="276"/>
      <c r="AH32" s="276"/>
      <c r="AI32" s="276"/>
      <c r="AJ32" s="110"/>
      <c r="AK32" s="110"/>
      <c r="AL32" s="110"/>
      <c r="AM32" s="110"/>
      <c r="AN32" s="110"/>
      <c r="AO32" s="42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33"/>
      <c r="BG32" s="33"/>
      <c r="BH32" s="33"/>
      <c r="BI32" s="33"/>
    </row>
    <row r="33" spans="1:61" s="201" customFormat="1" ht="15" customHeight="1">
      <c r="A33" s="42"/>
      <c r="B33" s="207" t="s">
        <v>323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276" t="s">
        <v>317</v>
      </c>
      <c r="AG33" s="276"/>
      <c r="AH33" s="276"/>
      <c r="AI33" s="276"/>
      <c r="AJ33" s="110"/>
      <c r="AK33" s="110"/>
      <c r="AL33" s="110"/>
      <c r="AM33" s="110"/>
      <c r="AN33" s="110"/>
      <c r="AO33" s="42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33"/>
      <c r="BG33" s="33"/>
      <c r="BH33" s="33"/>
      <c r="BI33" s="33"/>
    </row>
    <row r="34" spans="1:61" s="201" customFormat="1" ht="15" customHeight="1">
      <c r="A34" s="42"/>
      <c r="B34" s="207" t="s">
        <v>336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42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33"/>
      <c r="BG34" s="33"/>
      <c r="BH34" s="33"/>
      <c r="BI34" s="33"/>
    </row>
    <row r="35" spans="1:61" s="201" customFormat="1" ht="31.5" customHeight="1">
      <c r="A35" s="42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42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33"/>
      <c r="BG35" s="33"/>
      <c r="BH35" s="33"/>
      <c r="BI35" s="33"/>
    </row>
    <row r="36" spans="1:61" s="201" customFormat="1" ht="15" customHeight="1">
      <c r="A36" s="42"/>
      <c r="B36" s="207" t="s">
        <v>337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42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33"/>
      <c r="BG36" s="33"/>
      <c r="BH36" s="33"/>
      <c r="BI36" s="33"/>
    </row>
    <row r="37" spans="1:61" s="201" customFormat="1" ht="34.5" customHeight="1">
      <c r="A37" s="42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42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33"/>
      <c r="BG37" s="33"/>
      <c r="BH37" s="33"/>
      <c r="BI37" s="33"/>
    </row>
    <row r="38" spans="1:61" s="201" customFormat="1" ht="15" customHeight="1">
      <c r="A38" s="42"/>
      <c r="B38" s="207" t="s">
        <v>338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42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33"/>
      <c r="BG38" s="33"/>
      <c r="BH38" s="33"/>
      <c r="BI38" s="33"/>
    </row>
    <row r="39" spans="1:61" s="201" customFormat="1" ht="30" customHeight="1">
      <c r="A39" s="42"/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42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33"/>
      <c r="BG39" s="33"/>
      <c r="BH39" s="33"/>
      <c r="BI39" s="33"/>
    </row>
    <row r="40" spans="1:61" s="201" customFormat="1" ht="15" customHeight="1">
      <c r="A40" s="42"/>
      <c r="B40" s="5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42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33"/>
      <c r="BG40" s="33"/>
      <c r="BH40" s="33"/>
      <c r="BI40" s="33"/>
    </row>
    <row r="41" spans="1:61" ht="15" customHeight="1">
      <c r="A41" s="42"/>
      <c r="B41" s="216" t="s">
        <v>328</v>
      </c>
      <c r="C41" s="217"/>
      <c r="D41" s="209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/>
      <c r="U41" s="216" t="s">
        <v>329</v>
      </c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08"/>
      <c r="AN41" s="210"/>
      <c r="AO41" s="42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33"/>
      <c r="BG41" s="33"/>
      <c r="BH41" s="33"/>
      <c r="BI41" s="33"/>
    </row>
    <row r="42" spans="1:61" ht="46.5" customHeight="1">
      <c r="A42" s="42"/>
      <c r="B42" s="270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2"/>
      <c r="U42" s="270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2"/>
      <c r="AO42" s="42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33"/>
      <c r="BG42" s="33"/>
      <c r="BH42" s="33"/>
      <c r="BI42" s="33"/>
    </row>
    <row r="43" spans="1:61" ht="15" customHeight="1">
      <c r="A43" s="42"/>
      <c r="B43" s="213" t="s">
        <v>324</v>
      </c>
      <c r="C43" s="214"/>
      <c r="D43" s="47"/>
      <c r="E43" s="214"/>
      <c r="F43" s="214"/>
      <c r="G43" s="214"/>
      <c r="H43" s="214"/>
      <c r="I43" s="214"/>
      <c r="J43" s="214"/>
      <c r="K43" s="214"/>
      <c r="L43" s="214"/>
      <c r="M43" s="215"/>
      <c r="N43" s="213"/>
      <c r="O43" s="215"/>
      <c r="P43" s="213" t="s">
        <v>325</v>
      </c>
      <c r="Q43" s="215"/>
      <c r="R43" s="215"/>
      <c r="S43" s="215"/>
      <c r="T43" s="215"/>
      <c r="U43" s="213"/>
      <c r="V43" s="215"/>
      <c r="W43" s="215"/>
      <c r="X43" s="215"/>
      <c r="Y43" s="215"/>
      <c r="Z43" s="215"/>
      <c r="AA43" s="213" t="s">
        <v>326</v>
      </c>
      <c r="AB43" s="215"/>
      <c r="AC43" s="215"/>
      <c r="AD43" s="215"/>
      <c r="AE43" s="215"/>
      <c r="AF43" s="215"/>
      <c r="AG43" s="215"/>
      <c r="AH43" s="215"/>
      <c r="AI43" s="213"/>
      <c r="AJ43" s="215"/>
      <c r="AK43" s="215"/>
      <c r="AL43" s="42"/>
      <c r="AM43" s="42"/>
      <c r="AN43" s="42"/>
      <c r="AO43" s="42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33"/>
      <c r="BG43" s="33"/>
      <c r="BH43" s="33"/>
      <c r="BI43" s="33"/>
    </row>
    <row r="44" spans="1:61" ht="15" customHeight="1">
      <c r="A44" s="42"/>
      <c r="B44" s="269" t="s">
        <v>327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42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33"/>
      <c r="BG44" s="33"/>
      <c r="BH44" s="33"/>
      <c r="BI44" s="33"/>
    </row>
    <row r="45" spans="1:61" ht="15" customHeight="1">
      <c r="A45" s="42"/>
      <c r="B45" s="312" t="s">
        <v>150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42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33"/>
      <c r="BG45" s="33"/>
      <c r="BH45" s="33"/>
      <c r="BI45" s="33"/>
    </row>
    <row r="46" spans="1:61" ht="15" customHeight="1">
      <c r="A46" s="42"/>
      <c r="B46" s="313" t="s">
        <v>163</v>
      </c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42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33"/>
      <c r="BG46" s="33"/>
      <c r="BH46" s="33"/>
      <c r="BI46" s="33"/>
    </row>
    <row r="47" spans="1:61" ht="15" customHeight="1">
      <c r="A47" s="42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42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33"/>
      <c r="BG47" s="33"/>
      <c r="BH47" s="33"/>
      <c r="BI47" s="33"/>
    </row>
    <row r="48" spans="1:61" ht="15" customHeight="1">
      <c r="A48" s="42"/>
      <c r="B48" s="109" t="s">
        <v>335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318" t="s">
        <v>333</v>
      </c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42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33"/>
      <c r="BG48" s="33"/>
      <c r="BH48" s="33"/>
      <c r="BI48" s="33"/>
    </row>
    <row r="49" spans="1:61" ht="6.75" customHeight="1">
      <c r="A49" s="42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2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33"/>
      <c r="BG49" s="33"/>
      <c r="BH49" s="33"/>
      <c r="BI49" s="33"/>
    </row>
    <row r="50" spans="1:61" ht="15" customHeight="1">
      <c r="A50" s="42"/>
      <c r="B50" s="212" t="s">
        <v>334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95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7"/>
      <c r="AO50" s="42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33"/>
      <c r="BG50" s="33"/>
      <c r="BH50" s="33"/>
      <c r="BI50" s="33"/>
    </row>
    <row r="51" spans="1:61" ht="15" customHeight="1">
      <c r="A51" s="42"/>
      <c r="B51" s="49" t="s">
        <v>57</v>
      </c>
      <c r="C51" s="48"/>
      <c r="D51" s="48"/>
      <c r="E51" s="48"/>
      <c r="F51" s="48"/>
      <c r="G51" s="292"/>
      <c r="H51" s="293"/>
      <c r="I51" s="48"/>
      <c r="J51" s="48"/>
      <c r="K51" s="50" t="s">
        <v>4</v>
      </c>
      <c r="L51" s="48"/>
      <c r="M51" s="48"/>
      <c r="N51" s="48"/>
      <c r="O51" s="292"/>
      <c r="P51" s="293"/>
      <c r="Q51" s="48"/>
      <c r="R51" s="48"/>
      <c r="S51" s="48"/>
      <c r="T51" s="48"/>
      <c r="U51" s="298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300"/>
      <c r="AO51" s="42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33"/>
      <c r="BG51" s="33"/>
      <c r="BH51" s="33"/>
      <c r="BI51" s="33"/>
    </row>
    <row r="52" spans="1:61" ht="15" customHeight="1">
      <c r="A52" s="42"/>
      <c r="B52" s="49" t="s">
        <v>58</v>
      </c>
      <c r="C52" s="48"/>
      <c r="D52" s="48"/>
      <c r="E52" s="48"/>
      <c r="F52" s="48"/>
      <c r="G52" s="292"/>
      <c r="H52" s="293"/>
      <c r="I52" s="48"/>
      <c r="J52" s="48"/>
      <c r="K52" s="50" t="s">
        <v>5</v>
      </c>
      <c r="L52" s="48"/>
      <c r="M52" s="48"/>
      <c r="N52" s="48"/>
      <c r="O52" s="292"/>
      <c r="P52" s="293"/>
      <c r="Q52" s="48"/>
      <c r="R52" s="48"/>
      <c r="S52" s="48"/>
      <c r="T52" s="48"/>
      <c r="U52" s="298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300"/>
      <c r="AO52" s="42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33"/>
      <c r="BG52" s="33"/>
      <c r="BH52" s="33"/>
      <c r="BI52" s="33"/>
    </row>
    <row r="53" spans="1:61" ht="15" customHeight="1">
      <c r="A53" s="42"/>
      <c r="B53" s="49" t="s">
        <v>2</v>
      </c>
      <c r="C53" s="48"/>
      <c r="D53" s="48"/>
      <c r="E53" s="48"/>
      <c r="F53" s="48"/>
      <c r="G53" s="292"/>
      <c r="H53" s="293"/>
      <c r="I53" s="48"/>
      <c r="J53" s="48"/>
      <c r="K53" s="51" t="s">
        <v>1</v>
      </c>
      <c r="L53" s="48"/>
      <c r="M53" s="48"/>
      <c r="N53" s="48"/>
      <c r="O53" s="292"/>
      <c r="P53" s="293"/>
      <c r="Q53" s="48"/>
      <c r="R53" s="48"/>
      <c r="S53" s="48"/>
      <c r="T53" s="48"/>
      <c r="U53" s="298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300"/>
      <c r="AO53" s="42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33"/>
      <c r="BG53" s="33"/>
      <c r="BH53" s="33"/>
      <c r="BI53" s="33"/>
    </row>
    <row r="54" spans="1:61" ht="15" customHeight="1">
      <c r="A54" s="42"/>
      <c r="B54" s="49" t="s">
        <v>3</v>
      </c>
      <c r="C54" s="48"/>
      <c r="D54" s="48"/>
      <c r="E54" s="48"/>
      <c r="F54" s="48"/>
      <c r="G54" s="292"/>
      <c r="H54" s="29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301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3"/>
      <c r="AO54" s="42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33"/>
      <c r="BG54" s="33"/>
      <c r="BH54" s="33"/>
      <c r="BI54" s="33"/>
    </row>
    <row r="55" spans="1:61" ht="7.5" hidden="1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33"/>
      <c r="BG55" s="33"/>
      <c r="BH55" s="33"/>
      <c r="BI55" s="33"/>
    </row>
    <row r="56" spans="1:61" ht="15" hidden="1" customHeight="1">
      <c r="A56" s="177" t="s">
        <v>0</v>
      </c>
      <c r="B56" s="43" t="s">
        <v>0</v>
      </c>
      <c r="C56" s="52"/>
      <c r="D56" s="45"/>
      <c r="E56" s="45"/>
      <c r="F56" s="45"/>
      <c r="G56" s="45"/>
      <c r="H56" s="45"/>
      <c r="I56" s="89"/>
      <c r="J56" s="45"/>
      <c r="K56" s="45"/>
      <c r="L56" s="45"/>
      <c r="M56" s="53"/>
      <c r="N56" s="45"/>
      <c r="O56" s="45"/>
      <c r="P56" s="45"/>
      <c r="Q56" s="45"/>
      <c r="R56" s="45"/>
      <c r="S56" s="45"/>
      <c r="T56" s="45"/>
      <c r="U56" s="174" t="s">
        <v>0</v>
      </c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2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33"/>
      <c r="BG56" s="33"/>
      <c r="BH56" s="33"/>
      <c r="BI56" s="33"/>
    </row>
    <row r="57" spans="1:61" ht="15" hidden="1" customHeight="1">
      <c r="A57" s="45"/>
      <c r="B57" s="43" t="s">
        <v>0</v>
      </c>
      <c r="C57" s="52"/>
      <c r="D57" s="45"/>
      <c r="E57" s="45"/>
      <c r="F57" s="45"/>
      <c r="G57" s="45"/>
      <c r="H57" s="45"/>
      <c r="I57" s="89"/>
      <c r="J57" s="45"/>
      <c r="K57" s="45"/>
      <c r="L57" s="45"/>
      <c r="M57" s="53"/>
      <c r="N57" s="45"/>
      <c r="O57" s="45"/>
      <c r="P57" s="45"/>
      <c r="Q57" s="45"/>
      <c r="R57" s="45"/>
      <c r="S57" s="45"/>
      <c r="T57" s="45"/>
      <c r="U57" s="174" t="s">
        <v>0</v>
      </c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2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33"/>
      <c r="BG57" s="33"/>
      <c r="BH57" s="33"/>
      <c r="BI57" s="33"/>
    </row>
    <row r="58" spans="1:61" ht="12" hidden="1" customHeight="1">
      <c r="A58" s="177" t="s">
        <v>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7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5"/>
      <c r="BE58" s="195"/>
      <c r="BF58" s="33"/>
      <c r="BG58" s="33"/>
      <c r="BH58" s="33"/>
      <c r="BI58" s="33"/>
    </row>
    <row r="59" spans="1:61" s="176" customFormat="1" ht="12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7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5"/>
      <c r="BE59" s="195"/>
      <c r="BF59" s="33"/>
      <c r="BG59" s="33"/>
      <c r="BH59" s="33"/>
      <c r="BI59" s="33"/>
    </row>
    <row r="60" spans="1:61" ht="15" customHeight="1">
      <c r="A60" s="42"/>
      <c r="B60" s="42"/>
      <c r="C60" s="42"/>
      <c r="D60" s="42"/>
      <c r="E60" s="42"/>
      <c r="F60" s="291"/>
      <c r="G60" s="291"/>
      <c r="H60" s="291"/>
      <c r="I60" s="291"/>
      <c r="J60" s="291"/>
      <c r="K60" s="291"/>
      <c r="L60" s="291"/>
      <c r="M60" s="291"/>
      <c r="N60" s="42"/>
      <c r="O60" s="42"/>
      <c r="P60" s="42"/>
      <c r="Q60" s="42"/>
      <c r="R60" s="42"/>
      <c r="S60" s="42"/>
      <c r="T60" s="290" t="str">
        <f>Welcome!A66</f>
        <v>© 2013 Idaho Power</v>
      </c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33"/>
      <c r="BG60" s="33"/>
      <c r="BH60" s="33"/>
      <c r="BI60" s="33"/>
    </row>
    <row r="61" spans="1:61" ht="12" hidden="1" customHeight="1">
      <c r="A61" s="195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33"/>
      <c r="BG61" s="33"/>
      <c r="BH61" s="33"/>
      <c r="BI61" s="33"/>
    </row>
    <row r="62" spans="1:61" ht="12" hidden="1" customHeight="1">
      <c r="A62" s="111">
        <f>SUM(G51+G52+G53+G54+O51+O52+O53)</f>
        <v>0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33"/>
      <c r="BG62" s="33"/>
      <c r="BH62" s="33"/>
      <c r="BI62" s="33"/>
    </row>
    <row r="63" spans="1:61" ht="13.5" hidden="1" customHeight="1">
      <c r="A63" s="111">
        <f>SUM(A62*52.14)</f>
        <v>0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33"/>
      <c r="BG63" s="33"/>
      <c r="BH63" s="33"/>
      <c r="BI63" s="33"/>
    </row>
    <row r="64" spans="1:61" ht="12" hidden="1" customHeight="1">
      <c r="A64" s="197">
        <v>4.7300000000000002E-2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33"/>
      <c r="BG64" s="33"/>
      <c r="BH64" s="33"/>
      <c r="BI64" s="33"/>
    </row>
    <row r="65" spans="1:61" ht="12" hidden="1" customHeight="1">
      <c r="A65" s="198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33"/>
      <c r="BG65" s="33"/>
      <c r="BH65" s="33"/>
      <c r="BI65" s="33"/>
    </row>
    <row r="66" spans="1:61" ht="12" customHeight="1">
      <c r="A66" s="198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33"/>
      <c r="BG66" s="33"/>
      <c r="BH66" s="33"/>
      <c r="BI66" s="33"/>
    </row>
    <row r="67" spans="1:61" ht="12" customHeight="1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33"/>
      <c r="BG67" s="33"/>
      <c r="BH67" s="33"/>
      <c r="BI67" s="33"/>
    </row>
    <row r="68" spans="1:61" ht="12" customHeight="1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33"/>
      <c r="BG68" s="33"/>
      <c r="BH68" s="33"/>
      <c r="BI68" s="33"/>
    </row>
    <row r="69" spans="1:61" ht="12" customHeight="1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  <c r="BB69" s="195"/>
      <c r="BC69" s="195"/>
      <c r="BD69" s="195"/>
      <c r="BE69" s="195"/>
      <c r="BF69" s="33"/>
      <c r="BG69" s="33"/>
      <c r="BH69" s="33"/>
      <c r="BI69" s="33"/>
    </row>
    <row r="70" spans="1:61" ht="12" customHeight="1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33"/>
      <c r="BG70" s="33"/>
      <c r="BH70" s="33"/>
      <c r="BI70" s="33"/>
    </row>
    <row r="71" spans="1:61" ht="12" customHeight="1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33"/>
      <c r="BG71" s="33"/>
      <c r="BH71" s="33"/>
      <c r="BI71" s="33"/>
    </row>
    <row r="72" spans="1:61" ht="12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33"/>
      <c r="BG72" s="33"/>
      <c r="BH72" s="33"/>
      <c r="BI72" s="33"/>
    </row>
    <row r="73" spans="1:61" ht="12" customHeight="1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195"/>
      <c r="BF73" s="33"/>
      <c r="BG73" s="33"/>
      <c r="BH73" s="33"/>
      <c r="BI73" s="33"/>
    </row>
    <row r="74" spans="1:61" ht="12" customHeight="1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33"/>
      <c r="BG74" s="33"/>
      <c r="BH74" s="33"/>
      <c r="BI74" s="33"/>
    </row>
    <row r="75" spans="1:61" ht="12" customHeight="1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  <c r="BB75" s="195"/>
      <c r="BC75" s="195"/>
      <c r="BD75" s="195"/>
      <c r="BE75" s="195"/>
      <c r="BF75" s="33"/>
      <c r="BG75" s="33"/>
      <c r="BH75" s="33"/>
      <c r="BI75" s="33"/>
    </row>
    <row r="76" spans="1:61" ht="12" customHeight="1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  <c r="BB76" s="195"/>
      <c r="BC76" s="195"/>
      <c r="BD76" s="195"/>
      <c r="BE76" s="195"/>
      <c r="BF76" s="33"/>
      <c r="BG76" s="33"/>
      <c r="BH76" s="33"/>
      <c r="BI76" s="33"/>
    </row>
    <row r="77" spans="1:61" ht="12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1:61" ht="12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1:61" ht="12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1:61" ht="12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1:61" ht="12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1:61" ht="12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1:61" ht="12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1:61" ht="12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1:61" ht="12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1:61" ht="12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1:61" ht="12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1:61" ht="12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1:61" ht="12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1:61" ht="12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1:61" ht="12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1:61" ht="12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1:61" ht="12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1:61" ht="12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1:61" ht="12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1:61" ht="12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1:61" ht="12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1:61" ht="12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1:61" ht="12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1:61" ht="12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1:61" ht="12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1:61" ht="12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1:61" ht="12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</sheetData>
  <mergeCells count="56">
    <mergeCell ref="AA45:AN45"/>
    <mergeCell ref="AA46:AN46"/>
    <mergeCell ref="U48:AN48"/>
    <mergeCell ref="B37:AN37"/>
    <mergeCell ref="B39:AN39"/>
    <mergeCell ref="U50:AN54"/>
    <mergeCell ref="C1:I1"/>
    <mergeCell ref="B20:J20"/>
    <mergeCell ref="AF14:AH14"/>
    <mergeCell ref="AF31:AI31"/>
    <mergeCell ref="G54:H54"/>
    <mergeCell ref="B24:T24"/>
    <mergeCell ref="U28:AN28"/>
    <mergeCell ref="B45:O45"/>
    <mergeCell ref="B46:O46"/>
    <mergeCell ref="P44:Z44"/>
    <mergeCell ref="P45:Z45"/>
    <mergeCell ref="P46:Z46"/>
    <mergeCell ref="AA44:AN44"/>
    <mergeCell ref="U24:AE24"/>
    <mergeCell ref="AF24:AN24"/>
    <mergeCell ref="AI16:AN16"/>
    <mergeCell ref="T60:AO60"/>
    <mergeCell ref="B42:T42"/>
    <mergeCell ref="U42:AN42"/>
    <mergeCell ref="F60:M60"/>
    <mergeCell ref="B26:T26"/>
    <mergeCell ref="U26:AE26"/>
    <mergeCell ref="O52:P52"/>
    <mergeCell ref="O51:P51"/>
    <mergeCell ref="G51:H51"/>
    <mergeCell ref="O53:P53"/>
    <mergeCell ref="G52:H52"/>
    <mergeCell ref="G53:H53"/>
    <mergeCell ref="B35:AN35"/>
    <mergeCell ref="B12:T12"/>
    <mergeCell ref="B16:T16"/>
    <mergeCell ref="U12:AN12"/>
    <mergeCell ref="B14:T14"/>
    <mergeCell ref="B10:T10"/>
    <mergeCell ref="G3:AE4"/>
    <mergeCell ref="B7:O7"/>
    <mergeCell ref="B44:O44"/>
    <mergeCell ref="U16:AE16"/>
    <mergeCell ref="K20:T20"/>
    <mergeCell ref="B18:T18"/>
    <mergeCell ref="U18:AN18"/>
    <mergeCell ref="AF32:AI32"/>
    <mergeCell ref="AF33:AI33"/>
    <mergeCell ref="AF16:AH16"/>
    <mergeCell ref="U20:AN20"/>
    <mergeCell ref="AF26:AN26"/>
    <mergeCell ref="U10:AD10"/>
    <mergeCell ref="U14:AE14"/>
    <mergeCell ref="AI14:AN14"/>
    <mergeCell ref="B28:T28"/>
  </mergeCells>
  <conditionalFormatting sqref="E5">
    <cfRule type="cellIs" dxfId="9" priority="1" stopIfTrue="1" operator="equal">
      <formula>0</formula>
    </cfRule>
  </conditionalFormatting>
  <dataValidations xWindow="729" yWindow="548" count="12">
    <dataValidation type="whole" operator="lessThan" allowBlank="1" showInputMessage="1" showErrorMessage="1" sqref="G51:H54 O51:P53">
      <formula1>25</formula1>
    </dataValidation>
    <dataValidation type="textLength" operator="greaterThanOrEqual" allowBlank="1" showInputMessage="1" showErrorMessage="1" sqref="U20:AN20 AA46">
      <formula1>5</formula1>
    </dataValidation>
    <dataValidation operator="lessThan" allowBlank="1" showInputMessage="1" showErrorMessage="1" promptTitle="Note:" prompt="Enter 10 digit phone number, please enter extension number if applicable." sqref="B46 B20:J20"/>
    <dataValidation type="list" allowBlank="1" showInputMessage="1" showErrorMessage="1" sqref="AF31:AF34 AF36">
      <formula1>YesNo</formula1>
    </dataValidation>
    <dataValidation type="textLength" operator="equal" allowBlank="1" showInputMessage="1" showErrorMessage="1" promptTitle="Note:" prompt="Enter 10 digit number with no spaces or dashes." sqref="K20:T20">
      <formula1>10</formula1>
    </dataValidation>
    <dataValidation type="list" allowBlank="1" showInputMessage="1" showErrorMessage="1" sqref="U12:AN12">
      <formula1>buildingtypelist3</formula1>
    </dataValidation>
    <dataValidation operator="lessThan" allowBlank="1" showInputMessage="1" showErrorMessage="1" sqref="AI16:AN16 AI14:AN14"/>
    <dataValidation allowBlank="1" showInputMessage="1" showErrorMessage="1" promptTitle=" " sqref="AF14:AH14"/>
    <dataValidation type="textLength" operator="greaterThan" allowBlank="1" showErrorMessage="1" promptTitle="Note:" prompt="Please enter correct license number" sqref="U24">
      <formula1>4</formula1>
    </dataValidation>
    <dataValidation type="list" allowBlank="1" showInputMessage="1" showErrorMessage="1" sqref="B24:T24">
      <formula1>OwnOrLease</formula1>
    </dataValidation>
    <dataValidation type="list" allowBlank="1" showInputMessage="1" showErrorMessage="1" sqref="B26:T26">
      <formula1>HeatSource</formula1>
    </dataValidation>
    <dataValidation operator="greaterThan" allowBlank="1" showErrorMessage="1" promptTitle="Note:" prompt="Please enter correct license number" sqref="AF24:AN24"/>
  </dataValidations>
  <pageMargins left="0.7" right="0.7" top="0.75" bottom="0.75" header="0.3" footer="0.3"/>
  <pageSetup scale="76" orientation="portrait" r:id="rId1"/>
  <colBreaks count="1" manualBreakCount="1">
    <brk id="4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AA58"/>
  <sheetViews>
    <sheetView showGridLines="0" topLeftCell="A34" zoomScaleNormal="100" workbookViewId="0">
      <selection activeCell="I58" sqref="I58"/>
    </sheetView>
  </sheetViews>
  <sheetFormatPr defaultRowHeight="14.4"/>
  <cols>
    <col min="1" max="1" width="6.5546875" customWidth="1"/>
    <col min="2" max="2" width="5.44140625" customWidth="1"/>
    <col min="3" max="3" width="13.6640625" customWidth="1"/>
    <col min="4" max="4" width="12.44140625" bestFit="1" customWidth="1"/>
    <col min="5" max="5" width="12.6640625" bestFit="1" customWidth="1"/>
    <col min="6" max="6" width="5.6640625" customWidth="1"/>
    <col min="7" max="7" width="9.6640625" style="232" customWidth="1"/>
    <col min="8" max="8" width="12.6640625" bestFit="1" customWidth="1"/>
    <col min="9" max="9" width="14" customWidth="1"/>
    <col min="10" max="10" width="14.5546875" customWidth="1"/>
    <col min="11" max="11" width="9.109375" customWidth="1"/>
    <col min="12" max="12" width="6.6640625" customWidth="1"/>
    <col min="13" max="13" width="5.88671875" customWidth="1"/>
  </cols>
  <sheetData>
    <row r="1" spans="1:27">
      <c r="A1" s="156" t="s">
        <v>342</v>
      </c>
      <c r="B1" s="304"/>
      <c r="C1" s="305"/>
      <c r="D1" s="234"/>
      <c r="E1" s="234"/>
      <c r="F1" s="158"/>
      <c r="G1" s="158"/>
      <c r="H1" s="158"/>
      <c r="I1" s="158"/>
      <c r="J1" s="7"/>
      <c r="K1" s="7"/>
      <c r="L1" s="7"/>
    </row>
    <row r="2" spans="1:27" ht="15" customHeight="1">
      <c r="C2" s="267" t="s">
        <v>385</v>
      </c>
      <c r="D2" s="267"/>
      <c r="E2" s="267"/>
      <c r="F2" s="267"/>
      <c r="G2" s="267"/>
      <c r="H2" s="267"/>
      <c r="I2" s="267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27" ht="15" customHeight="1"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27" ht="7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32"/>
      <c r="M4" s="232"/>
      <c r="N4" s="232"/>
      <c r="O4" s="232"/>
      <c r="P4" s="232"/>
    </row>
    <row r="5" spans="1:27" ht="21">
      <c r="A5" s="42"/>
      <c r="B5" s="238" t="s">
        <v>396</v>
      </c>
      <c r="C5" s="238"/>
      <c r="D5" s="238"/>
      <c r="E5" s="238"/>
      <c r="F5" s="238"/>
      <c r="G5" s="238"/>
      <c r="H5" s="238"/>
      <c r="I5" s="238"/>
      <c r="J5" s="238"/>
      <c r="K5" s="238"/>
      <c r="L5" s="232"/>
      <c r="M5" s="232"/>
      <c r="N5" s="232"/>
      <c r="O5" s="232"/>
      <c r="P5" s="232"/>
    </row>
    <row r="6" spans="1:27" ht="32.25" customHeight="1">
      <c r="A6" s="42"/>
      <c r="B6" s="235" t="s">
        <v>343</v>
      </c>
      <c r="C6" s="235" t="s">
        <v>61</v>
      </c>
      <c r="D6" s="235" t="s">
        <v>344</v>
      </c>
      <c r="E6" s="235" t="s">
        <v>345</v>
      </c>
      <c r="F6" s="235" t="s">
        <v>346</v>
      </c>
      <c r="G6" s="240" t="s">
        <v>354</v>
      </c>
      <c r="H6" s="235" t="s">
        <v>18</v>
      </c>
      <c r="I6" s="236" t="s">
        <v>355</v>
      </c>
      <c r="J6" s="236" t="s">
        <v>378</v>
      </c>
      <c r="K6" s="42"/>
      <c r="L6" s="232"/>
      <c r="M6" s="232"/>
    </row>
    <row r="7" spans="1:27">
      <c r="A7" s="42"/>
      <c r="B7" s="1"/>
      <c r="C7" s="1"/>
      <c r="D7" s="1"/>
      <c r="E7" s="1" t="s">
        <v>317</v>
      </c>
      <c r="F7" s="1"/>
      <c r="G7" s="1"/>
      <c r="H7" s="262" t="s">
        <v>317</v>
      </c>
      <c r="I7" s="1"/>
      <c r="J7" s="1"/>
      <c r="K7" s="42"/>
      <c r="L7" s="232"/>
      <c r="M7" s="232"/>
    </row>
    <row r="8" spans="1:27">
      <c r="A8" s="42"/>
      <c r="B8" s="1"/>
      <c r="C8" s="1"/>
      <c r="D8" s="1"/>
      <c r="E8" s="1" t="s">
        <v>317</v>
      </c>
      <c r="F8" s="1"/>
      <c r="G8" s="1"/>
      <c r="H8" s="262" t="s">
        <v>317</v>
      </c>
      <c r="I8" s="1"/>
      <c r="J8" s="1"/>
      <c r="K8" s="42"/>
      <c r="L8" s="232"/>
      <c r="M8" s="232"/>
    </row>
    <row r="9" spans="1:27">
      <c r="A9" s="42"/>
      <c r="B9" s="1"/>
      <c r="C9" s="1"/>
      <c r="D9" s="1"/>
      <c r="E9" s="1" t="s">
        <v>317</v>
      </c>
      <c r="F9" s="1"/>
      <c r="G9" s="1"/>
      <c r="H9" s="1" t="s">
        <v>317</v>
      </c>
      <c r="I9" s="1"/>
      <c r="J9" s="1"/>
      <c r="K9" s="42"/>
      <c r="L9" s="232"/>
      <c r="M9" s="232"/>
    </row>
    <row r="10" spans="1:27">
      <c r="A10" s="42"/>
      <c r="B10" s="1"/>
      <c r="C10" s="1"/>
      <c r="D10" s="1"/>
      <c r="E10" s="1" t="s">
        <v>317</v>
      </c>
      <c r="F10" s="1"/>
      <c r="G10" s="1"/>
      <c r="H10" s="1" t="s">
        <v>317</v>
      </c>
      <c r="I10" s="1"/>
      <c r="J10" s="1"/>
      <c r="K10" s="42"/>
      <c r="L10" s="232"/>
      <c r="M10" s="232"/>
    </row>
    <row r="11" spans="1:27">
      <c r="A11" s="42"/>
      <c r="B11" s="1"/>
      <c r="C11" s="1"/>
      <c r="D11" s="1"/>
      <c r="E11" s="1" t="s">
        <v>317</v>
      </c>
      <c r="F11" s="1"/>
      <c r="G11" s="1"/>
      <c r="H11" s="1" t="s">
        <v>317</v>
      </c>
      <c r="I11" s="1"/>
      <c r="J11" s="1"/>
      <c r="K11" s="42"/>
      <c r="L11" s="232"/>
      <c r="M11" s="232"/>
    </row>
    <row r="12" spans="1:27">
      <c r="A12" s="42"/>
      <c r="B12" s="1"/>
      <c r="C12" s="1"/>
      <c r="D12" s="1"/>
      <c r="E12" s="1" t="s">
        <v>317</v>
      </c>
      <c r="F12" s="1"/>
      <c r="G12" s="1"/>
      <c r="H12" s="1" t="s">
        <v>317</v>
      </c>
      <c r="I12" s="1"/>
      <c r="J12" s="1"/>
      <c r="K12" s="42"/>
      <c r="L12" s="232"/>
      <c r="M12" s="232"/>
    </row>
    <row r="13" spans="1:27">
      <c r="A13" s="42"/>
      <c r="B13" s="1"/>
      <c r="C13" s="1"/>
      <c r="D13" s="1"/>
      <c r="E13" s="1" t="s">
        <v>317</v>
      </c>
      <c r="F13" s="1"/>
      <c r="G13" s="1"/>
      <c r="H13" s="1" t="s">
        <v>317</v>
      </c>
      <c r="I13" s="1"/>
      <c r="J13" s="1"/>
      <c r="K13" s="42"/>
      <c r="L13" s="232"/>
      <c r="M13" s="232"/>
    </row>
    <row r="14" spans="1:27">
      <c r="A14" s="42"/>
      <c r="B14" s="1"/>
      <c r="C14" s="1"/>
      <c r="D14" s="1"/>
      <c r="E14" s="1" t="s">
        <v>317</v>
      </c>
      <c r="F14" s="1"/>
      <c r="G14" s="1"/>
      <c r="H14" s="1" t="s">
        <v>317</v>
      </c>
      <c r="I14" s="1"/>
      <c r="J14" s="1"/>
      <c r="K14" s="42"/>
      <c r="L14" s="232"/>
      <c r="M14" s="232"/>
    </row>
    <row r="15" spans="1:27">
      <c r="A15" s="42"/>
      <c r="B15" s="1"/>
      <c r="C15" s="1"/>
      <c r="D15" s="1"/>
      <c r="E15" s="1" t="s">
        <v>317</v>
      </c>
      <c r="F15" s="1"/>
      <c r="G15" s="1"/>
      <c r="H15" s="1" t="s">
        <v>317</v>
      </c>
      <c r="I15" s="1"/>
      <c r="J15" s="1"/>
      <c r="K15" s="42"/>
      <c r="L15" s="232"/>
      <c r="M15" s="232"/>
    </row>
    <row r="16" spans="1:27">
      <c r="A16" s="42"/>
      <c r="B16" s="1"/>
      <c r="C16" s="1"/>
      <c r="D16" s="1"/>
      <c r="E16" s="1" t="s">
        <v>317</v>
      </c>
      <c r="F16" s="1"/>
      <c r="G16" s="1"/>
      <c r="H16" s="1" t="s">
        <v>317</v>
      </c>
      <c r="I16" s="1"/>
      <c r="J16" s="1"/>
      <c r="K16" s="42"/>
      <c r="L16" s="232"/>
      <c r="M16" s="232"/>
    </row>
    <row r="17" spans="1:1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232"/>
      <c r="M17" s="232"/>
    </row>
    <row r="18" spans="1:13" ht="21">
      <c r="A18" s="42"/>
      <c r="B18" s="238" t="s">
        <v>375</v>
      </c>
      <c r="C18" s="42"/>
      <c r="D18" s="42"/>
      <c r="E18" s="42"/>
      <c r="F18" s="42"/>
      <c r="G18" s="42"/>
      <c r="H18" s="42"/>
      <c r="I18" s="42"/>
      <c r="J18" s="42"/>
      <c r="K18" s="42"/>
    </row>
    <row r="19" spans="1:13">
      <c r="A19" s="42"/>
      <c r="B19" s="235" t="s">
        <v>343</v>
      </c>
      <c r="C19" s="235" t="s">
        <v>41</v>
      </c>
      <c r="D19" s="235" t="s">
        <v>356</v>
      </c>
      <c r="E19" s="42"/>
      <c r="F19" s="42" t="s">
        <v>361</v>
      </c>
      <c r="G19" s="42"/>
      <c r="H19" s="42"/>
      <c r="I19" s="260"/>
      <c r="J19" s="42" t="s">
        <v>362</v>
      </c>
      <c r="K19" s="42"/>
    </row>
    <row r="20" spans="1:13">
      <c r="A20" s="42"/>
      <c r="B20" s="1"/>
      <c r="C20" s="1" t="s">
        <v>317</v>
      </c>
      <c r="D20" s="1"/>
      <c r="E20" s="42"/>
      <c r="F20" s="42" t="s">
        <v>359</v>
      </c>
      <c r="G20" s="42"/>
      <c r="H20" s="42"/>
      <c r="I20" s="260"/>
      <c r="J20" s="42" t="s">
        <v>363</v>
      </c>
      <c r="K20" s="42"/>
    </row>
    <row r="21" spans="1:13">
      <c r="A21" s="42"/>
      <c r="B21" s="1"/>
      <c r="C21" s="1" t="s">
        <v>317</v>
      </c>
      <c r="D21" s="1"/>
      <c r="E21" s="42"/>
      <c r="F21" s="42" t="s">
        <v>360</v>
      </c>
      <c r="G21" s="42"/>
      <c r="H21" s="42"/>
      <c r="I21" s="260"/>
      <c r="J21" s="42" t="s">
        <v>364</v>
      </c>
      <c r="K21" s="42"/>
    </row>
    <row r="22" spans="1:13">
      <c r="A22" s="42"/>
      <c r="B22" s="1"/>
      <c r="C22" s="1" t="s">
        <v>317</v>
      </c>
      <c r="D22" s="1"/>
      <c r="E22" s="42"/>
      <c r="F22" s="42" t="s">
        <v>370</v>
      </c>
      <c r="G22" s="42"/>
      <c r="H22" s="42"/>
      <c r="I22" s="260"/>
      <c r="J22" s="42"/>
      <c r="K22" s="42"/>
    </row>
    <row r="23" spans="1:13">
      <c r="A23" s="42"/>
      <c r="B23" s="1"/>
      <c r="C23" s="1" t="s">
        <v>317</v>
      </c>
      <c r="D23" s="1"/>
      <c r="E23" s="42"/>
      <c r="F23" s="42" t="s">
        <v>371</v>
      </c>
      <c r="G23" s="42"/>
      <c r="H23" s="42"/>
      <c r="I23" s="260"/>
      <c r="J23" s="42"/>
      <c r="K23" s="42"/>
    </row>
    <row r="24" spans="1:1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3" ht="21">
      <c r="A25" s="42"/>
      <c r="B25" s="238" t="s">
        <v>365</v>
      </c>
      <c r="C25" s="42"/>
      <c r="D25" s="42"/>
      <c r="E25" s="42"/>
      <c r="F25" s="42"/>
      <c r="G25" s="42"/>
      <c r="H25" s="233" t="s">
        <v>372</v>
      </c>
      <c r="I25" s="42"/>
      <c r="J25" s="42"/>
      <c r="K25" s="42"/>
      <c r="L25" s="232"/>
    </row>
    <row r="26" spans="1:13" ht="31.5" customHeight="1">
      <c r="A26" s="42"/>
      <c r="B26" s="235" t="s">
        <v>343</v>
      </c>
      <c r="C26" s="235" t="s">
        <v>344</v>
      </c>
      <c r="D26" s="235" t="s">
        <v>366</v>
      </c>
      <c r="E26" s="243" t="s">
        <v>41</v>
      </c>
      <c r="F26" s="328" t="s">
        <v>367</v>
      </c>
      <c r="G26" s="328"/>
      <c r="H26" s="42"/>
      <c r="I26" s="215" t="s">
        <v>482</v>
      </c>
      <c r="J26" s="42"/>
      <c r="K26" s="42"/>
      <c r="L26" s="232"/>
    </row>
    <row r="27" spans="1:13">
      <c r="A27" s="42"/>
      <c r="B27" s="1"/>
      <c r="C27" s="1"/>
      <c r="D27" s="262" t="s">
        <v>317</v>
      </c>
      <c r="E27" s="1" t="s">
        <v>317</v>
      </c>
      <c r="F27" s="329"/>
      <c r="G27" s="329"/>
      <c r="H27" s="42"/>
      <c r="I27" s="235" t="s">
        <v>368</v>
      </c>
      <c r="J27" s="235" t="s">
        <v>369</v>
      </c>
      <c r="K27" s="42"/>
      <c r="L27" s="232"/>
    </row>
    <row r="28" spans="1:13">
      <c r="A28" s="42"/>
      <c r="B28" s="1"/>
      <c r="C28" s="1"/>
      <c r="D28" s="262" t="s">
        <v>317</v>
      </c>
      <c r="E28" s="1" t="s">
        <v>317</v>
      </c>
      <c r="F28" s="329"/>
      <c r="G28" s="329"/>
      <c r="H28" s="42"/>
      <c r="I28" s="1"/>
      <c r="J28" s="1"/>
      <c r="K28" s="42"/>
      <c r="L28" s="232"/>
    </row>
    <row r="29" spans="1:13">
      <c r="A29" s="42"/>
      <c r="B29" s="1"/>
      <c r="C29" s="1"/>
      <c r="D29" s="1" t="s">
        <v>317</v>
      </c>
      <c r="E29" s="1" t="s">
        <v>317</v>
      </c>
      <c r="F29" s="329"/>
      <c r="G29" s="329"/>
      <c r="H29" s="42"/>
      <c r="I29" s="1"/>
      <c r="J29" s="1"/>
      <c r="K29" s="42"/>
      <c r="L29" s="232"/>
    </row>
    <row r="30" spans="1:13">
      <c r="A30" s="42"/>
      <c r="B30" s="1"/>
      <c r="C30" s="1"/>
      <c r="D30" s="1" t="s">
        <v>317</v>
      </c>
      <c r="E30" s="1" t="s">
        <v>317</v>
      </c>
      <c r="F30" s="329"/>
      <c r="G30" s="329"/>
      <c r="H30" s="42"/>
      <c r="I30" s="1"/>
      <c r="J30" s="1"/>
      <c r="K30" s="42"/>
      <c r="L30" s="232"/>
    </row>
    <row r="31" spans="1:13">
      <c r="A31" s="42"/>
      <c r="B31" s="42"/>
      <c r="C31" s="42"/>
      <c r="D31" s="42"/>
      <c r="E31" s="42"/>
      <c r="F31" s="42"/>
      <c r="G31" s="42"/>
      <c r="H31" s="42"/>
      <c r="I31" s="1"/>
      <c r="J31" s="1"/>
      <c r="K31" s="42"/>
      <c r="L31" s="232"/>
    </row>
    <row r="32" spans="1:13">
      <c r="A32" s="42"/>
      <c r="B32" s="215" t="s">
        <v>373</v>
      </c>
      <c r="C32" s="42"/>
      <c r="D32" s="42"/>
      <c r="E32" s="42"/>
      <c r="F32" s="42"/>
      <c r="G32" s="42"/>
      <c r="H32" s="42"/>
      <c r="I32" s="1"/>
      <c r="J32" s="1"/>
      <c r="K32" s="42"/>
      <c r="L32" s="232"/>
    </row>
    <row r="33" spans="1:11">
      <c r="A33" s="42"/>
      <c r="B33" s="330"/>
      <c r="C33" s="331"/>
      <c r="D33" s="331"/>
      <c r="E33" s="331"/>
      <c r="F33" s="331"/>
      <c r="G33" s="332"/>
      <c r="H33" s="42"/>
      <c r="I33" s="42"/>
      <c r="J33" s="42"/>
      <c r="K33" s="42"/>
    </row>
    <row r="34" spans="1:11">
      <c r="A34" s="42"/>
      <c r="B34" s="333"/>
      <c r="C34" s="334"/>
      <c r="D34" s="334"/>
      <c r="E34" s="334"/>
      <c r="F34" s="334"/>
      <c r="G34" s="335"/>
      <c r="H34" s="42"/>
      <c r="I34" s="215" t="s">
        <v>483</v>
      </c>
      <c r="J34" s="42"/>
      <c r="K34" s="42"/>
    </row>
    <row r="35" spans="1:11">
      <c r="A35" s="42"/>
      <c r="B35" s="333"/>
      <c r="C35" s="334"/>
      <c r="D35" s="334"/>
      <c r="E35" s="334"/>
      <c r="F35" s="334"/>
      <c r="G35" s="335"/>
      <c r="H35" s="42"/>
      <c r="I35" s="242" t="s">
        <v>368</v>
      </c>
      <c r="J35" s="235" t="s">
        <v>369</v>
      </c>
      <c r="K35" s="42"/>
    </row>
    <row r="36" spans="1:11">
      <c r="A36" s="42"/>
      <c r="B36" s="336"/>
      <c r="C36" s="337"/>
      <c r="D36" s="337"/>
      <c r="E36" s="337"/>
      <c r="F36" s="337"/>
      <c r="G36" s="338"/>
      <c r="H36" s="42"/>
      <c r="I36" s="241"/>
      <c r="J36" s="1"/>
      <c r="K36" s="42"/>
    </row>
    <row r="37" spans="1:11">
      <c r="A37" s="42"/>
      <c r="B37" s="42"/>
      <c r="C37" s="42"/>
      <c r="D37" s="42"/>
      <c r="E37" s="42"/>
      <c r="F37" s="42"/>
      <c r="G37" s="42"/>
      <c r="H37" s="42"/>
      <c r="I37" s="241"/>
      <c r="J37" s="1"/>
      <c r="K37" s="42"/>
    </row>
    <row r="38" spans="1:11">
      <c r="A38" s="42"/>
      <c r="B38" s="215" t="s">
        <v>376</v>
      </c>
      <c r="C38" s="42"/>
      <c r="D38" s="42"/>
      <c r="E38" s="42"/>
      <c r="F38" s="339" t="s">
        <v>317</v>
      </c>
      <c r="G38" s="340"/>
      <c r="H38" s="42"/>
      <c r="I38" s="241"/>
      <c r="J38" s="1"/>
      <c r="K38" s="42"/>
    </row>
    <row r="39" spans="1:11">
      <c r="A39" s="42"/>
      <c r="B39" s="215" t="s">
        <v>377</v>
      </c>
      <c r="C39" s="42"/>
      <c r="D39" s="42"/>
      <c r="E39" s="42"/>
      <c r="F39" s="42"/>
      <c r="G39" s="42"/>
      <c r="H39" s="42"/>
      <c r="I39" s="241"/>
      <c r="J39" s="1"/>
      <c r="K39" s="42"/>
    </row>
    <row r="40" spans="1:11">
      <c r="A40" s="42"/>
      <c r="B40" s="330"/>
      <c r="C40" s="331"/>
      <c r="D40" s="331"/>
      <c r="E40" s="331"/>
      <c r="F40" s="331"/>
      <c r="G40" s="332"/>
      <c r="H40" s="42"/>
      <c r="I40" s="241"/>
      <c r="J40" s="1"/>
      <c r="K40" s="42"/>
    </row>
    <row r="41" spans="1:11">
      <c r="A41" s="42"/>
      <c r="B41" s="333"/>
      <c r="C41" s="334"/>
      <c r="D41" s="334"/>
      <c r="E41" s="334"/>
      <c r="F41" s="334"/>
      <c r="G41" s="335"/>
      <c r="H41" s="42"/>
      <c r="I41" s="42"/>
      <c r="J41" s="42"/>
      <c r="K41" s="42"/>
    </row>
    <row r="42" spans="1:11">
      <c r="A42" s="42"/>
      <c r="B42" s="336"/>
      <c r="C42" s="337"/>
      <c r="D42" s="337"/>
      <c r="E42" s="337"/>
      <c r="F42" s="337"/>
      <c r="G42" s="338"/>
      <c r="H42" s="42"/>
      <c r="I42" s="215" t="s">
        <v>484</v>
      </c>
      <c r="J42" s="42"/>
      <c r="K42" s="42"/>
    </row>
    <row r="43" spans="1:11">
      <c r="A43" s="42"/>
      <c r="B43" s="42"/>
      <c r="C43" s="42"/>
      <c r="D43" s="42"/>
      <c r="E43" s="42"/>
      <c r="F43" s="42"/>
      <c r="G43" s="42"/>
      <c r="H43" s="42"/>
      <c r="I43" s="242" t="s">
        <v>368</v>
      </c>
      <c r="J43" s="235" t="s">
        <v>369</v>
      </c>
      <c r="K43" s="42"/>
    </row>
    <row r="44" spans="1:11" ht="15" thickBot="1">
      <c r="A44" s="42"/>
      <c r="B44" s="215" t="s">
        <v>374</v>
      </c>
      <c r="C44" s="42"/>
      <c r="D44" s="42"/>
      <c r="E44" s="42"/>
      <c r="F44" s="42"/>
      <c r="G44" s="42"/>
      <c r="H44" s="42"/>
      <c r="I44" s="241"/>
      <c r="J44" s="1"/>
      <c r="K44" s="42"/>
    </row>
    <row r="45" spans="1:11">
      <c r="A45" s="42"/>
      <c r="B45" s="319"/>
      <c r="C45" s="320"/>
      <c r="D45" s="320"/>
      <c r="E45" s="320"/>
      <c r="F45" s="320"/>
      <c r="G45" s="321"/>
      <c r="H45" s="42"/>
      <c r="I45" s="241"/>
      <c r="J45" s="1"/>
      <c r="K45" s="42"/>
    </row>
    <row r="46" spans="1:11">
      <c r="A46" s="42"/>
      <c r="B46" s="322"/>
      <c r="C46" s="323"/>
      <c r="D46" s="323"/>
      <c r="E46" s="323"/>
      <c r="F46" s="323"/>
      <c r="G46" s="324"/>
      <c r="H46" s="42"/>
      <c r="I46" s="241"/>
      <c r="J46" s="1"/>
      <c r="K46" s="42"/>
    </row>
    <row r="47" spans="1:11">
      <c r="A47" s="42"/>
      <c r="B47" s="322"/>
      <c r="C47" s="323"/>
      <c r="D47" s="323"/>
      <c r="E47" s="323"/>
      <c r="F47" s="323"/>
      <c r="G47" s="324"/>
      <c r="H47" s="42"/>
      <c r="I47" s="241"/>
      <c r="J47" s="1"/>
      <c r="K47" s="42"/>
    </row>
    <row r="48" spans="1:11">
      <c r="A48" s="42"/>
      <c r="B48" s="322"/>
      <c r="C48" s="323"/>
      <c r="D48" s="323"/>
      <c r="E48" s="323"/>
      <c r="F48" s="323"/>
      <c r="G48" s="324"/>
      <c r="H48" s="42"/>
      <c r="I48" s="241"/>
      <c r="J48" s="1"/>
      <c r="K48" s="42"/>
    </row>
    <row r="49" spans="1:11">
      <c r="A49" s="42"/>
      <c r="B49" s="322"/>
      <c r="C49" s="323"/>
      <c r="D49" s="323"/>
      <c r="E49" s="323"/>
      <c r="F49" s="323"/>
      <c r="G49" s="324"/>
      <c r="H49" s="42"/>
      <c r="I49" s="42"/>
      <c r="J49" s="42"/>
      <c r="K49" s="42"/>
    </row>
    <row r="50" spans="1:11">
      <c r="A50" s="42"/>
      <c r="B50" s="322"/>
      <c r="C50" s="323"/>
      <c r="D50" s="323"/>
      <c r="E50" s="323"/>
      <c r="F50" s="323"/>
      <c r="G50" s="324"/>
      <c r="H50" s="42"/>
      <c r="I50" s="215" t="s">
        <v>379</v>
      </c>
      <c r="J50" s="42"/>
      <c r="K50" s="42"/>
    </row>
    <row r="51" spans="1:11">
      <c r="A51" s="42"/>
      <c r="B51" s="322"/>
      <c r="C51" s="323"/>
      <c r="D51" s="323"/>
      <c r="E51" s="323"/>
      <c r="F51" s="323"/>
      <c r="G51" s="324"/>
      <c r="H51" s="42"/>
      <c r="I51" s="242" t="s">
        <v>368</v>
      </c>
      <c r="J51" s="235" t="s">
        <v>369</v>
      </c>
      <c r="K51" s="42"/>
    </row>
    <row r="52" spans="1:11">
      <c r="A52" s="42"/>
      <c r="B52" s="322"/>
      <c r="C52" s="323"/>
      <c r="D52" s="323"/>
      <c r="E52" s="323"/>
      <c r="F52" s="323"/>
      <c r="G52" s="324"/>
      <c r="H52" s="42"/>
      <c r="I52" s="241"/>
      <c r="J52" s="1"/>
      <c r="K52" s="42"/>
    </row>
    <row r="53" spans="1:11">
      <c r="A53" s="42"/>
      <c r="B53" s="322"/>
      <c r="C53" s="323"/>
      <c r="D53" s="323"/>
      <c r="E53" s="323"/>
      <c r="F53" s="323"/>
      <c r="G53" s="324"/>
      <c r="H53" s="42"/>
      <c r="I53" s="241"/>
      <c r="J53" s="1"/>
      <c r="K53" s="42"/>
    </row>
    <row r="54" spans="1:11">
      <c r="A54" s="42"/>
      <c r="B54" s="322"/>
      <c r="C54" s="323"/>
      <c r="D54" s="323"/>
      <c r="E54" s="323"/>
      <c r="F54" s="323"/>
      <c r="G54" s="324"/>
      <c r="H54" s="42"/>
      <c r="I54" s="241"/>
      <c r="J54" s="1"/>
      <c r="K54" s="42"/>
    </row>
    <row r="55" spans="1:11">
      <c r="A55" s="42"/>
      <c r="B55" s="322"/>
      <c r="C55" s="323"/>
      <c r="D55" s="323"/>
      <c r="E55" s="323"/>
      <c r="F55" s="323"/>
      <c r="G55" s="324"/>
      <c r="H55" s="42"/>
      <c r="I55" s="241"/>
      <c r="J55" s="1"/>
      <c r="K55" s="42"/>
    </row>
    <row r="56" spans="1:11" ht="15" thickBot="1">
      <c r="A56" s="42"/>
      <c r="B56" s="325"/>
      <c r="C56" s="326"/>
      <c r="D56" s="326"/>
      <c r="E56" s="326"/>
      <c r="F56" s="326"/>
      <c r="G56" s="327"/>
      <c r="H56" s="42"/>
      <c r="I56" s="241"/>
      <c r="J56" s="1"/>
      <c r="K56" s="42"/>
    </row>
    <row r="57" spans="1:1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>
      <c r="A58" s="42"/>
      <c r="B58" s="42"/>
      <c r="C58" s="42"/>
      <c r="D58" s="42"/>
      <c r="E58" s="42"/>
      <c r="F58" s="42"/>
      <c r="G58" s="42"/>
      <c r="H58" s="42"/>
      <c r="I58" s="163" t="s">
        <v>469</v>
      </c>
      <c r="J58" s="42"/>
      <c r="K58" s="42"/>
    </row>
  </sheetData>
  <mergeCells count="11">
    <mergeCell ref="B45:G56"/>
    <mergeCell ref="F26:G26"/>
    <mergeCell ref="F27:G27"/>
    <mergeCell ref="F28:G28"/>
    <mergeCell ref="B1:C1"/>
    <mergeCell ref="C2:I2"/>
    <mergeCell ref="B33:G36"/>
    <mergeCell ref="B40:G42"/>
    <mergeCell ref="F29:G29"/>
    <mergeCell ref="F30:G30"/>
    <mergeCell ref="F38:G38"/>
  </mergeCells>
  <dataValidations count="6">
    <dataValidation type="list" allowBlank="1" showInputMessage="1" showErrorMessage="1" sqref="E7:E16">
      <formula1>compressortype</formula1>
    </dataValidation>
    <dataValidation type="list" allowBlank="1" showInputMessage="1" showErrorMessage="1" sqref="H7:H16">
      <formula1>compcontrols</formula1>
    </dataValidation>
    <dataValidation type="list" allowBlank="1" showInputMessage="1" showErrorMessage="1" sqref="E27:E30">
      <formula1>dryerlocation</formula1>
    </dataValidation>
    <dataValidation type="list" allowBlank="1" showInputMessage="1" showErrorMessage="1" sqref="C20:C23">
      <formula1>receiverlocation</formula1>
    </dataValidation>
    <dataValidation type="list" allowBlank="1" showInputMessage="1" showErrorMessage="1" sqref="D27:D30">
      <formula1>dryertype</formula1>
    </dataValidation>
    <dataValidation type="list" allowBlank="1" showInputMessage="1" showErrorMessage="1" sqref="F38:G38">
      <formula1>YesNo</formula1>
    </dataValidation>
  </dataValidations>
  <pageMargins left="0.7" right="0.7" top="0.75" bottom="0.75" header="0.3" footer="0.3"/>
  <pageSetup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110"/>
  <sheetViews>
    <sheetView topLeftCell="F1" workbookViewId="0">
      <selection activeCell="J6" sqref="J6"/>
    </sheetView>
  </sheetViews>
  <sheetFormatPr defaultRowHeight="14.4"/>
  <cols>
    <col min="1" max="2" width="0" hidden="1" customWidth="1"/>
    <col min="3" max="3" width="31.44140625" hidden="1" customWidth="1"/>
    <col min="4" max="4" width="0" hidden="1" customWidth="1"/>
    <col min="5" max="5" width="34.109375" hidden="1" customWidth="1"/>
  </cols>
  <sheetData>
    <row r="1" spans="1:5">
      <c r="A1">
        <v>1</v>
      </c>
      <c r="B1" t="s">
        <v>19</v>
      </c>
      <c r="C1" t="s">
        <v>25</v>
      </c>
      <c r="E1" s="4" t="s">
        <v>25</v>
      </c>
    </row>
    <row r="2" spans="1:5">
      <c r="A2">
        <v>2</v>
      </c>
      <c r="B2" t="s">
        <v>20</v>
      </c>
      <c r="C2" t="s">
        <v>21</v>
      </c>
      <c r="D2" s="3">
        <v>5.2200000000000003E-2</v>
      </c>
      <c r="E2" s="5" t="s">
        <v>26</v>
      </c>
    </row>
    <row r="3" spans="1:5">
      <c r="A3">
        <v>3</v>
      </c>
      <c r="C3" t="s">
        <v>22</v>
      </c>
      <c r="D3" s="3">
        <v>5.6795999999999999E-2</v>
      </c>
      <c r="E3" s="5" t="s">
        <v>35</v>
      </c>
    </row>
    <row r="4" spans="1:5">
      <c r="A4">
        <v>4</v>
      </c>
      <c r="C4" t="s">
        <v>23</v>
      </c>
      <c r="D4" s="3">
        <v>5.5239999999999997E-2</v>
      </c>
      <c r="E4" s="6" t="s">
        <v>27</v>
      </c>
    </row>
    <row r="5" spans="1:5">
      <c r="A5">
        <v>5</v>
      </c>
      <c r="C5" t="s">
        <v>24</v>
      </c>
      <c r="D5" s="3">
        <v>1.126E-3</v>
      </c>
      <c r="E5" s="6" t="s">
        <v>36</v>
      </c>
    </row>
    <row r="6" spans="1:5">
      <c r="A6">
        <v>6</v>
      </c>
      <c r="E6" s="5" t="s">
        <v>28</v>
      </c>
    </row>
    <row r="7" spans="1:5">
      <c r="A7">
        <v>7</v>
      </c>
      <c r="C7" t="s">
        <v>43</v>
      </c>
      <c r="E7" s="5" t="s">
        <v>37</v>
      </c>
    </row>
    <row r="8" spans="1:5">
      <c r="A8">
        <v>8</v>
      </c>
      <c r="C8" t="s">
        <v>44</v>
      </c>
      <c r="E8" s="5" t="s">
        <v>29</v>
      </c>
    </row>
    <row r="9" spans="1:5">
      <c r="A9">
        <v>9</v>
      </c>
      <c r="C9" t="s">
        <v>45</v>
      </c>
      <c r="E9" s="5" t="s">
        <v>38</v>
      </c>
    </row>
    <row r="10" spans="1:5">
      <c r="A10">
        <v>10</v>
      </c>
      <c r="E10" s="5" t="s">
        <v>30</v>
      </c>
    </row>
    <row r="11" spans="1:5">
      <c r="A11">
        <v>11</v>
      </c>
      <c r="E11" s="5" t="s">
        <v>31</v>
      </c>
    </row>
    <row r="12" spans="1:5">
      <c r="A12">
        <v>12</v>
      </c>
      <c r="E12" s="6" t="s">
        <v>32</v>
      </c>
    </row>
    <row r="13" spans="1:5">
      <c r="A13">
        <v>13</v>
      </c>
      <c r="E13" s="6" t="s">
        <v>33</v>
      </c>
    </row>
    <row r="14" spans="1:5">
      <c r="A14">
        <v>14</v>
      </c>
      <c r="E14" s="5" t="s">
        <v>39</v>
      </c>
    </row>
    <row r="15" spans="1:5">
      <c r="A15">
        <v>15</v>
      </c>
      <c r="E15" s="5" t="s">
        <v>34</v>
      </c>
    </row>
    <row r="16" spans="1:5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</sheetData>
  <sheetProtection password="C0BC" sheet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O110"/>
  <sheetViews>
    <sheetView showGridLines="0" topLeftCell="A6" zoomScaleNormal="100" zoomScaleSheetLayoutView="100" workbookViewId="0">
      <selection activeCell="G12" sqref="G12:P12"/>
    </sheetView>
  </sheetViews>
  <sheetFormatPr defaultRowHeight="14.4"/>
  <cols>
    <col min="1" max="1" width="3.33203125" customWidth="1"/>
    <col min="2" max="16" width="4.6640625" customWidth="1"/>
    <col min="17" max="17" width="3.44140625" customWidth="1"/>
    <col min="18" max="18" width="3.88671875" customWidth="1"/>
    <col min="19" max="19" width="4.6640625" customWidth="1"/>
    <col min="20" max="20" width="3.88671875" customWidth="1"/>
    <col min="21" max="21" width="4.6640625" customWidth="1"/>
    <col min="22" max="22" width="10.6640625" customWidth="1"/>
    <col min="23" max="23" width="5.6640625" customWidth="1"/>
    <col min="24" max="30" width="3.6640625" customWidth="1"/>
    <col min="31" max="32" width="3.6640625" hidden="1" customWidth="1"/>
    <col min="33" max="33" width="10.109375" hidden="1" customWidth="1"/>
    <col min="34" max="52" width="3.6640625" customWidth="1"/>
  </cols>
  <sheetData>
    <row r="1" spans="1:41" ht="9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41" ht="21">
      <c r="A2" s="113"/>
      <c r="B2" s="10" t="s">
        <v>280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41" ht="21" customHeight="1">
      <c r="A3" s="113"/>
      <c r="B3" s="132" t="s">
        <v>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41" s="114" customFormat="1" ht="21" customHeight="1">
      <c r="A4" s="113"/>
      <c r="B4" s="132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113"/>
    </row>
    <row r="5" spans="1:41" ht="9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</row>
    <row r="6" spans="1:41">
      <c r="A6" s="113"/>
      <c r="B6" s="113"/>
      <c r="C6" s="113"/>
      <c r="D6" s="113"/>
      <c r="E6" s="344" t="s">
        <v>0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113"/>
      <c r="S6" s="113"/>
      <c r="T6" s="113"/>
      <c r="U6" s="113"/>
      <c r="V6" s="113"/>
      <c r="W6" s="113"/>
      <c r="X6" s="113"/>
    </row>
    <row r="7" spans="1:41">
      <c r="A7" s="113"/>
      <c r="B7" s="134"/>
      <c r="C7" s="134"/>
      <c r="D7" s="134"/>
      <c r="E7" s="134"/>
      <c r="F7" s="134"/>
      <c r="G7" s="13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</row>
    <row r="8" spans="1:41" ht="15" thickBot="1">
      <c r="A8" s="112"/>
      <c r="B8" s="11" t="s">
        <v>17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12"/>
      <c r="AE8" s="345" t="s">
        <v>281</v>
      </c>
      <c r="AF8" s="345"/>
      <c r="AG8" s="345"/>
    </row>
    <row r="9" spans="1:41" ht="15" thickTop="1">
      <c r="A9" s="112"/>
      <c r="B9" s="113"/>
      <c r="C9" s="31"/>
      <c r="D9" s="31"/>
      <c r="E9" s="31"/>
      <c r="F9" s="31"/>
      <c r="G9" s="31"/>
      <c r="H9" s="31"/>
      <c r="I9" s="31"/>
      <c r="J9" s="31"/>
      <c r="K9" s="31"/>
      <c r="L9" s="31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2"/>
      <c r="AE9" s="40" t="e">
        <f>#REF!</f>
        <v>#REF!</v>
      </c>
      <c r="AF9" s="40" t="e">
        <f>IF(#REF!&gt;0.2,#REF!,#REF!)</f>
        <v>#REF!</v>
      </c>
      <c r="AG9" s="40" t="e">
        <f>SUM(AE9*AF9)</f>
        <v>#REF!</v>
      </c>
    </row>
    <row r="10" spans="1:41" ht="17.399999999999999">
      <c r="A10" s="113"/>
      <c r="B10" s="12" t="s">
        <v>6</v>
      </c>
      <c r="C10" s="113"/>
      <c r="D10" s="113"/>
      <c r="E10" s="113"/>
      <c r="F10" s="113"/>
      <c r="G10" s="350">
        <f>'General Facility Info'!B10</f>
        <v>0</v>
      </c>
      <c r="H10" s="350"/>
      <c r="I10" s="350"/>
      <c r="J10" s="350"/>
      <c r="K10" s="350"/>
      <c r="L10" s="350"/>
      <c r="M10" s="350"/>
      <c r="N10" s="350"/>
      <c r="O10" s="350"/>
      <c r="P10" s="350"/>
      <c r="Q10" s="113"/>
      <c r="R10" s="113"/>
      <c r="S10" s="113"/>
      <c r="T10" s="113"/>
      <c r="U10" s="113"/>
      <c r="V10" s="113"/>
      <c r="W10" s="113"/>
      <c r="X10" s="113"/>
      <c r="AE10" s="40" t="e">
        <f>#REF!</f>
        <v>#REF!</v>
      </c>
      <c r="AF10" s="40" t="e">
        <f>IF(#REF!&gt;0.2,#REF!,#REF!)</f>
        <v>#REF!</v>
      </c>
      <c r="AG10" s="40" t="e">
        <f t="shared" ref="AG10:AG73" si="0">SUM(AE10*AF10)</f>
        <v>#REF!</v>
      </c>
    </row>
    <row r="11" spans="1:41" ht="15.6">
      <c r="A11" s="113"/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Z11" s="114" t="s">
        <v>0</v>
      </c>
      <c r="AE11" s="40" t="e">
        <f>#REF!</f>
        <v>#REF!</v>
      </c>
      <c r="AF11" s="40" t="e">
        <f>IF(#REF!&gt;0.2,#REF!,#REF!)</f>
        <v>#REF!</v>
      </c>
      <c r="AG11" s="40" t="e">
        <f t="shared" si="0"/>
        <v>#REF!</v>
      </c>
    </row>
    <row r="12" spans="1:41" ht="17.399999999999999">
      <c r="A12" s="113"/>
      <c r="B12" s="12" t="s">
        <v>147</v>
      </c>
      <c r="C12" s="113"/>
      <c r="D12" s="113"/>
      <c r="E12" s="113"/>
      <c r="F12" s="113"/>
      <c r="G12" s="350" t="str">
        <f>'General Facility Info'!B24</f>
        <v>Please select</v>
      </c>
      <c r="H12" s="350"/>
      <c r="I12" s="350"/>
      <c r="J12" s="350"/>
      <c r="K12" s="350"/>
      <c r="L12" s="350"/>
      <c r="M12" s="350"/>
      <c r="N12" s="350"/>
      <c r="O12" s="350"/>
      <c r="P12" s="350"/>
      <c r="Q12" s="113"/>
      <c r="R12" s="113"/>
      <c r="S12" s="113"/>
      <c r="T12" s="113"/>
      <c r="U12" s="113"/>
      <c r="V12" s="113"/>
      <c r="W12" s="113"/>
      <c r="X12" s="113"/>
      <c r="AE12" s="40" t="e">
        <f>#REF!</f>
        <v>#REF!</v>
      </c>
      <c r="AF12" s="40" t="e">
        <f>IF(#REF!&gt;0.2,#REF!,#REF!)</f>
        <v>#REF!</v>
      </c>
      <c r="AG12" s="40" t="e">
        <f t="shared" si="0"/>
        <v>#REF!</v>
      </c>
    </row>
    <row r="13" spans="1:41" s="114" customFormat="1" ht="17.399999999999999">
      <c r="A13" s="113"/>
      <c r="B13" s="12"/>
      <c r="C13" s="113"/>
      <c r="D13" s="113"/>
      <c r="E13" s="113"/>
      <c r="F13" s="113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13"/>
      <c r="R13" s="113"/>
      <c r="S13" s="113"/>
      <c r="T13" s="113"/>
      <c r="U13" s="113"/>
      <c r="V13" s="113"/>
      <c r="W13" s="113"/>
      <c r="X13" s="113"/>
      <c r="AE13" s="40" t="e">
        <f>#REF!</f>
        <v>#REF!</v>
      </c>
      <c r="AF13" s="40" t="e">
        <f>IF(#REF!&gt;0.2,#REF!,#REF!)</f>
        <v>#REF!</v>
      </c>
      <c r="AG13" s="40" t="e">
        <f t="shared" si="0"/>
        <v>#REF!</v>
      </c>
    </row>
    <row r="14" spans="1:41" s="154" customFormat="1" ht="17.399999999999999">
      <c r="A14" s="113"/>
      <c r="B14" s="12" t="s">
        <v>148</v>
      </c>
      <c r="C14" s="113"/>
      <c r="D14" s="113"/>
      <c r="E14" s="113"/>
      <c r="F14" s="113"/>
      <c r="G14" s="350">
        <f>'General Facility Info'!B42</f>
        <v>0</v>
      </c>
      <c r="H14" s="350"/>
      <c r="I14" s="350"/>
      <c r="J14" s="350"/>
      <c r="K14" s="350"/>
      <c r="L14" s="350"/>
      <c r="M14" s="350"/>
      <c r="N14" s="350"/>
      <c r="O14" s="350"/>
      <c r="P14" s="350"/>
      <c r="Q14" s="113"/>
      <c r="R14" s="113"/>
      <c r="S14" s="113"/>
      <c r="T14" s="113"/>
      <c r="U14" s="113"/>
      <c r="V14" s="113"/>
      <c r="W14" s="113"/>
      <c r="X14" s="113"/>
      <c r="AE14" s="40" t="e">
        <f>#REF!</f>
        <v>#REF!</v>
      </c>
      <c r="AF14" s="40" t="e">
        <f>IF(#REF!&gt;0.2,#REF!,#REF!)</f>
        <v>#REF!</v>
      </c>
      <c r="AG14" s="40" t="e">
        <f t="shared" si="0"/>
        <v>#REF!</v>
      </c>
    </row>
    <row r="15" spans="1:41" ht="18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AE15" s="40" t="e">
        <f>#REF!</f>
        <v>#REF!</v>
      </c>
      <c r="AF15" s="40" t="e">
        <f>IF(#REF!&gt;0.2,#REF!,#REF!)</f>
        <v>#REF!</v>
      </c>
      <c r="AG15" s="40" t="e">
        <f t="shared" si="0"/>
        <v>#REF!</v>
      </c>
    </row>
    <row r="16" spans="1:41" ht="18" thickBot="1">
      <c r="A16" s="113"/>
      <c r="B16" s="351" t="s">
        <v>8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113"/>
      <c r="AE16" s="40" t="e">
        <f>#REF!</f>
        <v>#REF!</v>
      </c>
      <c r="AF16" s="40" t="e">
        <f>IF(#REF!&gt;0.2,#REF!,#REF!)</f>
        <v>#REF!</v>
      </c>
      <c r="AG16" s="40" t="e">
        <f t="shared" si="0"/>
        <v>#REF!</v>
      </c>
    </row>
    <row r="17" spans="1:33" ht="5.25" customHeight="1" thickTop="1">
      <c r="A17" s="113"/>
      <c r="B17" s="1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  <c r="X17" s="113"/>
      <c r="AE17" s="40" t="e">
        <f>#REF!</f>
        <v>#REF!</v>
      </c>
      <c r="AF17" s="40" t="e">
        <f>IF(#REF!&gt;0.2,#REF!,#REF!)</f>
        <v>#REF!</v>
      </c>
      <c r="AG17" s="40" t="e">
        <f t="shared" si="0"/>
        <v>#REF!</v>
      </c>
    </row>
    <row r="18" spans="1:33" ht="3.75" customHeight="1">
      <c r="A18" s="112"/>
      <c r="B18" s="1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112"/>
      <c r="N18" s="112"/>
      <c r="O18" s="112"/>
      <c r="P18" s="112"/>
      <c r="Q18" s="113"/>
      <c r="R18" s="113"/>
      <c r="S18" s="113"/>
      <c r="T18" s="113"/>
      <c r="U18" s="113"/>
      <c r="V18" s="113"/>
      <c r="W18" s="139"/>
      <c r="X18" s="113"/>
      <c r="AE18" s="40" t="e">
        <f>#REF!</f>
        <v>#REF!</v>
      </c>
      <c r="AF18" s="40" t="e">
        <f>IF(#REF!&gt;0.2,#REF!,#REF!)</f>
        <v>#REF!</v>
      </c>
      <c r="AG18" s="40" t="e">
        <f t="shared" si="0"/>
        <v>#REF!</v>
      </c>
    </row>
    <row r="19" spans="1:33" ht="20.100000000000001" customHeight="1">
      <c r="A19" s="112"/>
      <c r="B19" s="14"/>
      <c r="C19" s="15" t="s">
        <v>284</v>
      </c>
      <c r="D19" s="16"/>
      <c r="E19" s="16"/>
      <c r="F19" s="16"/>
      <c r="G19" s="16"/>
      <c r="H19" s="16"/>
      <c r="I19" s="17"/>
      <c r="J19" s="17"/>
      <c r="K19" s="38"/>
      <c r="L19" s="31"/>
      <c r="M19" s="112"/>
      <c r="N19" s="112"/>
      <c r="O19" s="112"/>
      <c r="P19" s="112"/>
      <c r="Q19" s="352" t="e">
        <f>#REF!</f>
        <v>#REF!</v>
      </c>
      <c r="R19" s="352"/>
      <c r="S19" s="352"/>
      <c r="T19" s="352"/>
      <c r="U19" s="352"/>
      <c r="V19" s="18" t="s">
        <v>7</v>
      </c>
      <c r="W19" s="139"/>
      <c r="X19" s="113"/>
      <c r="AE19" s="40" t="e">
        <f>#REF!</f>
        <v>#REF!</v>
      </c>
      <c r="AF19" s="40" t="e">
        <f>IF(#REF!&gt;0.2,#REF!,#REF!)</f>
        <v>#REF!</v>
      </c>
      <c r="AG19" s="40" t="e">
        <f t="shared" si="0"/>
        <v>#REF!</v>
      </c>
    </row>
    <row r="20" spans="1:33" ht="20.100000000000001" customHeight="1">
      <c r="A20" s="112"/>
      <c r="B20" s="14"/>
      <c r="C20" s="15" t="s">
        <v>59</v>
      </c>
      <c r="D20" s="16"/>
      <c r="E20" s="16"/>
      <c r="F20" s="16"/>
      <c r="G20" s="16"/>
      <c r="H20" s="16"/>
      <c r="I20" s="19"/>
      <c r="J20" s="19"/>
      <c r="K20" s="39"/>
      <c r="L20" s="31"/>
      <c r="M20" s="112"/>
      <c r="N20" s="112"/>
      <c r="O20" s="112"/>
      <c r="P20" s="112"/>
      <c r="Q20" s="342" t="e">
        <f>#REF!</f>
        <v>#REF!</v>
      </c>
      <c r="R20" s="342"/>
      <c r="S20" s="342"/>
      <c r="T20" s="342"/>
      <c r="U20" s="342"/>
      <c r="V20" s="20" t="s">
        <v>40</v>
      </c>
      <c r="W20" s="139"/>
      <c r="X20" s="113"/>
      <c r="AE20" s="40" t="e">
        <f>#REF!</f>
        <v>#REF!</v>
      </c>
      <c r="AF20" s="40" t="e">
        <f>IF(#REF!&gt;0.2,#REF!,#REF!)</f>
        <v>#REF!</v>
      </c>
      <c r="AG20" s="40" t="e">
        <f t="shared" si="0"/>
        <v>#REF!</v>
      </c>
    </row>
    <row r="21" spans="1:33" ht="20.100000000000001" customHeight="1">
      <c r="A21" s="112"/>
      <c r="B21" s="14"/>
      <c r="C21" s="15"/>
      <c r="D21" s="16"/>
      <c r="E21" s="16"/>
      <c r="F21" s="16"/>
      <c r="G21" s="16"/>
      <c r="H21" s="16"/>
      <c r="I21" s="19"/>
      <c r="J21" s="19"/>
      <c r="K21" s="39"/>
      <c r="L21" s="31"/>
      <c r="M21" s="112"/>
      <c r="N21" s="112"/>
      <c r="O21" s="112"/>
      <c r="P21" s="112"/>
      <c r="Q21" s="342"/>
      <c r="R21" s="342"/>
      <c r="S21" s="342"/>
      <c r="T21" s="342"/>
      <c r="U21" s="342"/>
      <c r="V21" s="113"/>
      <c r="W21" s="139"/>
      <c r="X21" s="113"/>
      <c r="AE21" s="40" t="e">
        <f>#REF!</f>
        <v>#REF!</v>
      </c>
      <c r="AF21" s="40" t="e">
        <f>IF(#REF!&gt;0.2,#REF!,#REF!)</f>
        <v>#REF!</v>
      </c>
      <c r="AG21" s="40" t="e">
        <f t="shared" si="0"/>
        <v>#REF!</v>
      </c>
    </row>
    <row r="22" spans="1:33" ht="18" customHeight="1">
      <c r="A22" s="112"/>
      <c r="B22" s="14"/>
      <c r="C22" s="15" t="s">
        <v>9</v>
      </c>
      <c r="D22" s="16"/>
      <c r="E22" s="16"/>
      <c r="F22" s="16"/>
      <c r="G22" s="16"/>
      <c r="H22" s="16"/>
      <c r="I22" s="19"/>
      <c r="J22" s="19"/>
      <c r="K22" s="22"/>
      <c r="L22" s="31"/>
      <c r="M22" s="112"/>
      <c r="N22" s="112"/>
      <c r="O22" s="112"/>
      <c r="P22" s="112"/>
      <c r="Q22" s="342" t="e">
        <f>#REF!+#REF!</f>
        <v>#REF!</v>
      </c>
      <c r="R22" s="342"/>
      <c r="S22" s="342"/>
      <c r="T22" s="342"/>
      <c r="U22" s="342"/>
      <c r="V22" s="173" t="e">
        <f>Q22*0.7</f>
        <v>#REF!</v>
      </c>
      <c r="W22" s="139"/>
      <c r="X22" s="113"/>
      <c r="AE22" s="40" t="e">
        <f>#REF!</f>
        <v>#REF!</v>
      </c>
      <c r="AF22" s="40" t="e">
        <f>IF(#REF!&gt;0.2,#REF!,#REF!)</f>
        <v>#REF!</v>
      </c>
      <c r="AG22" s="40" t="e">
        <f t="shared" si="0"/>
        <v>#REF!</v>
      </c>
    </row>
    <row r="23" spans="1:33">
      <c r="A23" s="112"/>
      <c r="B23" s="14"/>
      <c r="Q23" s="354"/>
      <c r="R23" s="354"/>
      <c r="S23" s="354"/>
      <c r="T23" s="354"/>
      <c r="U23" s="354"/>
      <c r="V23" s="173" t="e">
        <f>Q19*0.12</f>
        <v>#REF!</v>
      </c>
      <c r="W23" s="139"/>
      <c r="X23" s="113"/>
      <c r="AA23" s="114" t="s">
        <v>0</v>
      </c>
      <c r="AE23" s="40" t="e">
        <f>#REF!</f>
        <v>#REF!</v>
      </c>
      <c r="AF23" s="40" t="e">
        <f>IF(#REF!&gt;0.2,#REF!,#REF!)</f>
        <v>#REF!</v>
      </c>
      <c r="AG23" s="40" t="e">
        <f t="shared" si="0"/>
        <v>#REF!</v>
      </c>
    </row>
    <row r="24" spans="1:33" ht="17.399999999999999">
      <c r="A24" s="112"/>
      <c r="B24" s="14"/>
      <c r="C24" s="15" t="s">
        <v>60</v>
      </c>
      <c r="D24" s="16"/>
      <c r="E24" s="16"/>
      <c r="F24" s="16"/>
      <c r="G24" s="16"/>
      <c r="H24" s="16"/>
      <c r="I24" s="21"/>
      <c r="J24" s="21"/>
      <c r="K24" s="22"/>
      <c r="L24" s="31"/>
      <c r="M24" s="112"/>
      <c r="N24" s="112"/>
      <c r="O24" s="112"/>
      <c r="P24" s="112"/>
      <c r="Q24" s="343" t="e">
        <f>IF(V22&lt;V23,V22,V23)</f>
        <v>#REF!</v>
      </c>
      <c r="R24" s="343"/>
      <c r="S24" s="343"/>
      <c r="T24" s="343"/>
      <c r="U24" s="343"/>
      <c r="V24" s="113"/>
      <c r="W24" s="139"/>
      <c r="X24" s="113"/>
      <c r="AE24" s="40" t="e">
        <f>#REF!</f>
        <v>#REF!</v>
      </c>
      <c r="AF24" s="40" t="e">
        <f>IF(#REF!&gt;0.2,#REF!,#REF!)</f>
        <v>#REF!</v>
      </c>
      <c r="AG24" s="40" t="e">
        <f t="shared" si="0"/>
        <v>#REF!</v>
      </c>
    </row>
    <row r="25" spans="1:33" s="114" customFormat="1" ht="8.25" customHeight="1">
      <c r="A25" s="112"/>
      <c r="B25" s="14"/>
      <c r="C25" s="15"/>
      <c r="D25" s="16"/>
      <c r="E25" s="16"/>
      <c r="F25" s="16"/>
      <c r="G25" s="16"/>
      <c r="H25" s="16"/>
      <c r="I25" s="21"/>
      <c r="J25" s="21"/>
      <c r="K25" s="22"/>
      <c r="L25" s="31"/>
      <c r="M25" s="112"/>
      <c r="N25" s="112"/>
      <c r="O25" s="112"/>
      <c r="P25" s="112"/>
      <c r="Q25" s="140"/>
      <c r="R25" s="140"/>
      <c r="S25" s="140"/>
      <c r="T25" s="140"/>
      <c r="U25" s="140"/>
      <c r="V25" s="113"/>
      <c r="W25" s="139"/>
      <c r="X25" s="113"/>
      <c r="AE25" s="40" t="e">
        <f>#REF!</f>
        <v>#REF!</v>
      </c>
      <c r="AF25" s="40" t="e">
        <f>IF(#REF!&gt;0.2,#REF!,#REF!)</f>
        <v>#REF!</v>
      </c>
      <c r="AG25" s="40" t="e">
        <f t="shared" si="0"/>
        <v>#REF!</v>
      </c>
    </row>
    <row r="26" spans="1:33" ht="17.399999999999999">
      <c r="A26" s="112"/>
      <c r="B26" s="14"/>
      <c r="C26" s="15" t="s">
        <v>283</v>
      </c>
      <c r="D26" s="16"/>
      <c r="E26" s="16"/>
      <c r="F26" s="16"/>
      <c r="G26" s="16"/>
      <c r="H26" s="16"/>
      <c r="I26" s="19"/>
      <c r="J26" s="19"/>
      <c r="K26" s="22"/>
      <c r="L26" s="31"/>
      <c r="M26" s="112"/>
      <c r="N26" s="112"/>
      <c r="O26" s="112"/>
      <c r="P26" s="112"/>
      <c r="Q26" s="342" t="e">
        <f>Q22-Q24</f>
        <v>#REF!</v>
      </c>
      <c r="R26" s="342"/>
      <c r="S26" s="342"/>
      <c r="T26" s="342"/>
      <c r="U26" s="342"/>
      <c r="V26" s="113"/>
      <c r="W26" s="139"/>
      <c r="X26" s="113"/>
      <c r="AE26" s="40" t="e">
        <f>#REF!</f>
        <v>#REF!</v>
      </c>
      <c r="AF26" s="40" t="e">
        <f>IF(#REF!&gt;0.2,#REF!,#REF!)</f>
        <v>#REF!</v>
      </c>
      <c r="AG26" s="40" t="e">
        <f t="shared" si="0"/>
        <v>#REF!</v>
      </c>
    </row>
    <row r="27" spans="1:33" ht="9.75" customHeight="1">
      <c r="A27" s="112"/>
      <c r="B27" s="23"/>
      <c r="C27" s="24"/>
      <c r="D27" s="25"/>
      <c r="E27" s="25"/>
      <c r="F27" s="25"/>
      <c r="G27" s="25"/>
      <c r="H27" s="25"/>
      <c r="I27" s="26"/>
      <c r="J27" s="26"/>
      <c r="K27" s="27"/>
      <c r="L27" s="3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2"/>
      <c r="X27" s="113"/>
      <c r="AE27" s="40" t="e">
        <f>#REF!</f>
        <v>#REF!</v>
      </c>
      <c r="AF27" s="40" t="e">
        <f>IF(#REF!&gt;0.2,#REF!,#REF!)</f>
        <v>#REF!</v>
      </c>
      <c r="AG27" s="40" t="e">
        <f t="shared" si="0"/>
        <v>#REF!</v>
      </c>
    </row>
    <row r="28" spans="1:33" s="114" customFormat="1" ht="9.75" customHeight="1">
      <c r="A28" s="112"/>
      <c r="B28" s="31"/>
      <c r="C28" s="15"/>
      <c r="D28" s="16"/>
      <c r="E28" s="16"/>
      <c r="F28" s="16"/>
      <c r="G28" s="16"/>
      <c r="H28" s="16"/>
      <c r="I28" s="131"/>
      <c r="J28" s="131"/>
      <c r="K28" s="22"/>
      <c r="L28" s="3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3"/>
      <c r="AE28" s="40" t="e">
        <f>#REF!</f>
        <v>#REF!</v>
      </c>
      <c r="AF28" s="40" t="e">
        <f>IF(#REF!&gt;0.2,#REF!,#REF!)</f>
        <v>#REF!</v>
      </c>
      <c r="AG28" s="40" t="e">
        <f t="shared" si="0"/>
        <v>#REF!</v>
      </c>
    </row>
    <row r="29" spans="1:33" s="114" customFormat="1" ht="9.75" customHeight="1">
      <c r="A29" s="112"/>
      <c r="B29" s="31"/>
      <c r="C29" s="15"/>
      <c r="D29" s="16"/>
      <c r="E29" s="16"/>
      <c r="F29" s="16"/>
      <c r="G29" s="16"/>
      <c r="H29" s="16"/>
      <c r="I29" s="131"/>
      <c r="J29" s="131"/>
      <c r="K29" s="22"/>
      <c r="L29" s="31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AE29" s="40" t="e">
        <f>#REF!</f>
        <v>#REF!</v>
      </c>
      <c r="AF29" s="40" t="e">
        <f>IF(#REF!&gt;0.2,#REF!,#REF!)</f>
        <v>#REF!</v>
      </c>
      <c r="AG29" s="40" t="e">
        <f t="shared" si="0"/>
        <v>#REF!</v>
      </c>
    </row>
    <row r="30" spans="1:33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/>
      <c r="R30" s="113"/>
      <c r="S30" s="113"/>
      <c r="T30" s="113"/>
      <c r="U30" s="113"/>
      <c r="V30" s="113"/>
      <c r="W30" s="113"/>
      <c r="X30" s="113"/>
      <c r="AE30" s="40" t="e">
        <f>#REF!</f>
        <v>#REF!</v>
      </c>
      <c r="AF30" s="40" t="e">
        <f>IF(#REF!&gt;0.2,#REF!,#REF!)</f>
        <v>#REF!</v>
      </c>
      <c r="AG30" s="40" t="e">
        <f t="shared" si="0"/>
        <v>#REF!</v>
      </c>
    </row>
    <row r="31" spans="1:33" ht="18" thickBot="1">
      <c r="A31" s="113"/>
      <c r="B31" s="349" t="s">
        <v>10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113"/>
      <c r="AE31" s="40" t="e">
        <f>#REF!</f>
        <v>#REF!</v>
      </c>
      <c r="AF31" s="40" t="e">
        <f>IF(#REF!&gt;0.2,#REF!,#REF!)</f>
        <v>#REF!</v>
      </c>
      <c r="AG31" s="40" t="e">
        <f t="shared" si="0"/>
        <v>#REF!</v>
      </c>
    </row>
    <row r="32" spans="1:33" ht="9" customHeight="1" thickTop="1">
      <c r="A32" s="113"/>
      <c r="B32" s="14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5"/>
      <c r="X32" s="113"/>
      <c r="AE32" s="40" t="e">
        <f>#REF!</f>
        <v>#REF!</v>
      </c>
      <c r="AF32" s="40" t="e">
        <f>IF(#REF!&gt;0.2,#REF!,#REF!)</f>
        <v>#REF!</v>
      </c>
      <c r="AG32" s="40" t="e">
        <f t="shared" si="0"/>
        <v>#REF!</v>
      </c>
    </row>
    <row r="33" spans="1:34" ht="17.399999999999999">
      <c r="A33" s="113"/>
      <c r="B33" s="146"/>
      <c r="C33" s="15" t="s">
        <v>62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342" t="e">
        <f>Q26</f>
        <v>#REF!</v>
      </c>
      <c r="R33" s="342"/>
      <c r="S33" s="342"/>
      <c r="T33" s="342"/>
      <c r="U33" s="342"/>
      <c r="V33" s="112"/>
      <c r="W33" s="139"/>
      <c r="X33" s="113"/>
      <c r="AE33" s="40" t="e">
        <f>#REF!</f>
        <v>#REF!</v>
      </c>
      <c r="AF33" s="40" t="e">
        <f>IF(#REF!&gt;0.2,#REF!,#REF!)</f>
        <v>#REF!</v>
      </c>
      <c r="AG33" s="40" t="e">
        <f t="shared" si="0"/>
        <v>#REF!</v>
      </c>
    </row>
    <row r="34" spans="1:34" ht="17.399999999999999">
      <c r="A34" s="113"/>
      <c r="B34" s="146"/>
      <c r="C34" s="15" t="s">
        <v>59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353" t="e">
        <f>Q20</f>
        <v>#REF!</v>
      </c>
      <c r="R34" s="353"/>
      <c r="S34" s="353"/>
      <c r="T34" s="353"/>
      <c r="U34" s="353"/>
      <c r="V34" s="113"/>
      <c r="W34" s="139"/>
      <c r="X34" s="113"/>
      <c r="AE34" s="40" t="e">
        <f>#REF!</f>
        <v>#REF!</v>
      </c>
      <c r="AF34" s="40" t="e">
        <f>IF(#REF!&gt;0.2,#REF!,#REF!)</f>
        <v>#REF!</v>
      </c>
      <c r="AG34" s="40" t="e">
        <f t="shared" si="0"/>
        <v>#REF!</v>
      </c>
    </row>
    <row r="35" spans="1:34" ht="8.25" customHeight="1">
      <c r="A35" s="113"/>
      <c r="B35" s="146"/>
      <c r="C35" s="15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39"/>
      <c r="X35" s="113"/>
      <c r="AE35" s="40" t="e">
        <f>#REF!</f>
        <v>#REF!</v>
      </c>
      <c r="AF35" s="40" t="e">
        <f>IF(#REF!&gt;0.2,#REF!,#REF!)</f>
        <v>#REF!</v>
      </c>
      <c r="AG35" s="40" t="e">
        <f t="shared" si="0"/>
        <v>#REF!</v>
      </c>
    </row>
    <row r="36" spans="1:34" ht="21" customHeight="1">
      <c r="A36" s="113"/>
      <c r="B36" s="146"/>
      <c r="C36" s="28" t="s">
        <v>11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347" t="e">
        <f>Q33/Q34</f>
        <v>#REF!</v>
      </c>
      <c r="R36" s="347"/>
      <c r="S36" s="347"/>
      <c r="T36" s="347"/>
      <c r="U36" s="347"/>
      <c r="V36" s="20" t="s">
        <v>201</v>
      </c>
      <c r="W36" s="139"/>
      <c r="X36" s="113"/>
      <c r="AE36" s="40" t="e">
        <f>#REF!</f>
        <v>#REF!</v>
      </c>
      <c r="AF36" s="40" t="e">
        <f>IF(#REF!&gt;0.2,#REF!,#REF!)</f>
        <v>#REF!</v>
      </c>
      <c r="AG36" s="40" t="e">
        <f t="shared" si="0"/>
        <v>#REF!</v>
      </c>
    </row>
    <row r="37" spans="1:34" ht="21" customHeight="1">
      <c r="A37" s="113"/>
      <c r="B37" s="146"/>
      <c r="C37" s="28" t="s">
        <v>12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348" t="e">
        <f>Q34/Q33</f>
        <v>#REF!</v>
      </c>
      <c r="R37" s="348"/>
      <c r="S37" s="348"/>
      <c r="T37" s="348"/>
      <c r="U37" s="348"/>
      <c r="V37" s="113"/>
      <c r="W37" s="139"/>
      <c r="X37" s="113"/>
      <c r="AE37" s="40" t="e">
        <f>#REF!</f>
        <v>#REF!</v>
      </c>
      <c r="AF37" s="40" t="e">
        <f>IF(#REF!&gt;0.2,#REF!,#REF!)</f>
        <v>#REF!</v>
      </c>
      <c r="AG37" s="40" t="e">
        <f t="shared" si="0"/>
        <v>#REF!</v>
      </c>
      <c r="AH37" t="s">
        <v>0</v>
      </c>
    </row>
    <row r="38" spans="1:34">
      <c r="A38" s="113"/>
      <c r="B38" s="146"/>
      <c r="C38" s="9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39"/>
      <c r="X38" s="113"/>
      <c r="AE38" s="40" t="e">
        <f>#REF!</f>
        <v>#REF!</v>
      </c>
      <c r="AF38" s="40" t="e">
        <f>IF(#REF!&gt;0.2,#REF!,#REF!)</f>
        <v>#REF!</v>
      </c>
      <c r="AG38" s="40" t="e">
        <f t="shared" si="0"/>
        <v>#REF!</v>
      </c>
    </row>
    <row r="39" spans="1:34" ht="17.399999999999999">
      <c r="A39" s="113"/>
      <c r="B39" s="146"/>
      <c r="C39" s="28" t="s">
        <v>282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341" t="e">
        <f>AG110</f>
        <v>#REF!</v>
      </c>
      <c r="R39" s="341"/>
      <c r="S39" s="341"/>
      <c r="T39" s="341"/>
      <c r="U39" s="341"/>
      <c r="V39" s="113"/>
      <c r="W39" s="139"/>
      <c r="X39" s="113"/>
      <c r="AE39" s="40" t="e">
        <f>#REF!</f>
        <v>#REF!</v>
      </c>
      <c r="AF39" s="40" t="e">
        <f>IF(#REF!&gt;0.2,#REF!,#REF!)</f>
        <v>#REF!</v>
      </c>
      <c r="AG39" s="40" t="e">
        <f t="shared" si="0"/>
        <v>#REF!</v>
      </c>
    </row>
    <row r="40" spans="1:34" ht="17.399999999999999">
      <c r="A40" s="113"/>
      <c r="B40" s="146"/>
      <c r="C40" s="29" t="s">
        <v>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39"/>
      <c r="X40" s="113"/>
      <c r="AE40" s="40" t="e">
        <f>#REF!</f>
        <v>#REF!</v>
      </c>
      <c r="AF40" s="40" t="e">
        <f>IF(#REF!&gt;0.2,#REF!,#REF!)</f>
        <v>#REF!</v>
      </c>
      <c r="AG40" s="40" t="e">
        <f t="shared" si="0"/>
        <v>#REF!</v>
      </c>
    </row>
    <row r="41" spans="1:34">
      <c r="A41" s="113"/>
      <c r="B41" s="147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2"/>
      <c r="X41" s="113"/>
      <c r="AE41" s="40" t="e">
        <f>#REF!</f>
        <v>#REF!</v>
      </c>
      <c r="AF41" s="40" t="e">
        <f>IF(#REF!&gt;0.2,#REF!,#REF!)</f>
        <v>#REF!</v>
      </c>
      <c r="AG41" s="40" t="e">
        <f t="shared" si="0"/>
        <v>#REF!</v>
      </c>
    </row>
    <row r="42" spans="1:34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AE42" s="40" t="e">
        <f>#REF!</f>
        <v>#REF!</v>
      </c>
      <c r="AF42" s="40" t="e">
        <f>IF(#REF!&gt;0.2,#REF!,#REF!)</f>
        <v>#REF!</v>
      </c>
      <c r="AG42" s="40" t="e">
        <f t="shared" si="0"/>
        <v>#REF!</v>
      </c>
    </row>
    <row r="43" spans="1:34" ht="15.6">
      <c r="A43" s="113"/>
      <c r="B43" s="148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AE43" s="40" t="e">
        <f>#REF!</f>
        <v>#REF!</v>
      </c>
      <c r="AF43" s="40" t="e">
        <f>IF(#REF!&gt;0.2,#REF!,#REF!)</f>
        <v>#REF!</v>
      </c>
      <c r="AG43" s="40" t="e">
        <f t="shared" si="0"/>
        <v>#REF!</v>
      </c>
    </row>
    <row r="44" spans="1:34" ht="15.6">
      <c r="A44" s="113"/>
      <c r="B44" s="148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AE44" s="40" t="e">
        <f>#REF!</f>
        <v>#REF!</v>
      </c>
      <c r="AF44" s="40" t="e">
        <f>IF(#REF!&gt;0.2,#REF!,#REF!)</f>
        <v>#REF!</v>
      </c>
      <c r="AG44" s="40" t="e">
        <f t="shared" si="0"/>
        <v>#REF!</v>
      </c>
    </row>
    <row r="45" spans="1:34" ht="15.6">
      <c r="A45" s="113"/>
      <c r="B45" s="155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13"/>
      <c r="Q45" s="113"/>
      <c r="R45" s="113"/>
      <c r="S45" s="113"/>
      <c r="T45" s="113"/>
      <c r="U45" s="113"/>
      <c r="V45" s="113"/>
      <c r="W45" s="113"/>
      <c r="X45" s="113"/>
      <c r="AE45" s="40" t="e">
        <f>#REF!</f>
        <v>#REF!</v>
      </c>
      <c r="AF45" s="40" t="e">
        <f>IF(#REF!&gt;0.2,#REF!,#REF!)</f>
        <v>#REF!</v>
      </c>
      <c r="AG45" s="40" t="e">
        <f t="shared" si="0"/>
        <v>#REF!</v>
      </c>
    </row>
    <row r="46" spans="1:34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AE46" s="40" t="e">
        <f>#REF!</f>
        <v>#REF!</v>
      </c>
      <c r="AF46" s="40" t="e">
        <f>IF(#REF!&gt;0.2,#REF!,#REF!)</f>
        <v>#REF!</v>
      </c>
      <c r="AG46" s="40" t="e">
        <f t="shared" si="0"/>
        <v>#REF!</v>
      </c>
    </row>
    <row r="47" spans="1:34">
      <c r="B47" s="166" t="s">
        <v>13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AE47" s="40" t="e">
        <f>#REF!</f>
        <v>#REF!</v>
      </c>
      <c r="AF47" s="40" t="e">
        <f>IF(#REF!&gt;0.2,#REF!,#REF!)</f>
        <v>#REF!</v>
      </c>
      <c r="AG47" s="40" t="e">
        <f t="shared" si="0"/>
        <v>#REF!</v>
      </c>
    </row>
    <row r="48" spans="1:34">
      <c r="B48" s="166" t="s">
        <v>14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AE48" s="40" t="e">
        <f>#REF!</f>
        <v>#REF!</v>
      </c>
      <c r="AF48" s="40" t="e">
        <f>IF(#REF!&gt;0.2,#REF!,#REF!)</f>
        <v>#REF!</v>
      </c>
      <c r="AG48" s="40" t="e">
        <f t="shared" si="0"/>
        <v>#REF!</v>
      </c>
    </row>
    <row r="49" spans="1:33">
      <c r="B49" s="166" t="s">
        <v>15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AE49" s="40" t="e">
        <f>#REF!</f>
        <v>#REF!</v>
      </c>
      <c r="AF49" s="40" t="e">
        <f>IF(#REF!&gt;0.2,#REF!,#REF!)</f>
        <v>#REF!</v>
      </c>
      <c r="AG49" s="40" t="e">
        <f t="shared" si="0"/>
        <v>#REF!</v>
      </c>
    </row>
    <row r="50" spans="1:33">
      <c r="B50" s="167" t="s">
        <v>16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AE50" s="40" t="e">
        <f>#REF!</f>
        <v>#REF!</v>
      </c>
      <c r="AF50" s="40" t="e">
        <f>IF(#REF!&gt;0.2,#REF!,#REF!)</f>
        <v>#REF!</v>
      </c>
      <c r="AG50" s="40" t="e">
        <f t="shared" si="0"/>
        <v>#REF!</v>
      </c>
    </row>
    <row r="51" spans="1:33" ht="8.2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AE51" s="40" t="e">
        <f>#REF!</f>
        <v>#REF!</v>
      </c>
      <c r="AF51" s="40" t="e">
        <f>IF(#REF!&gt;0.2,#REF!,#REF!)</f>
        <v>#REF!</v>
      </c>
      <c r="AG51" s="40" t="e">
        <f t="shared" si="0"/>
        <v>#REF!</v>
      </c>
    </row>
    <row r="52" spans="1:33">
      <c r="A52" s="168" t="str">
        <f>Welcome!A66</f>
        <v>© 2013 Idaho Power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AE52" s="40" t="e">
        <f>#REF!</f>
        <v>#REF!</v>
      </c>
      <c r="AF52" s="40" t="e">
        <f>IF(#REF!&gt;0.2,#REF!,#REF!)</f>
        <v>#REF!</v>
      </c>
      <c r="AG52" s="40" t="e">
        <f t="shared" si="0"/>
        <v>#REF!</v>
      </c>
    </row>
    <row r="53" spans="1:33">
      <c r="AE53" s="40" t="e">
        <f>#REF!</f>
        <v>#REF!</v>
      </c>
      <c r="AF53" s="40" t="e">
        <f>IF(#REF!&gt;0.2,#REF!,#REF!)</f>
        <v>#REF!</v>
      </c>
      <c r="AG53" s="40" t="e">
        <f t="shared" si="0"/>
        <v>#REF!</v>
      </c>
    </row>
    <row r="54" spans="1:33">
      <c r="AE54" s="40" t="e">
        <f>#REF!</f>
        <v>#REF!</v>
      </c>
      <c r="AF54" s="40" t="e">
        <f>IF(#REF!&gt;0.2,#REF!,#REF!)</f>
        <v>#REF!</v>
      </c>
      <c r="AG54" s="40" t="e">
        <f t="shared" si="0"/>
        <v>#REF!</v>
      </c>
    </row>
    <row r="55" spans="1:33">
      <c r="AE55" s="40" t="e">
        <f>#REF!</f>
        <v>#REF!</v>
      </c>
      <c r="AF55" s="40" t="e">
        <f>IF(#REF!&gt;0.2,#REF!,#REF!)</f>
        <v>#REF!</v>
      </c>
      <c r="AG55" s="40" t="e">
        <f t="shared" si="0"/>
        <v>#REF!</v>
      </c>
    </row>
    <row r="56" spans="1:33">
      <c r="AE56" s="40" t="e">
        <f>#REF!</f>
        <v>#REF!</v>
      </c>
      <c r="AF56" s="40" t="e">
        <f>IF(#REF!&gt;0.2,#REF!,#REF!)</f>
        <v>#REF!</v>
      </c>
      <c r="AG56" s="40" t="e">
        <f t="shared" si="0"/>
        <v>#REF!</v>
      </c>
    </row>
    <row r="57" spans="1:33">
      <c r="AE57" s="40" t="e">
        <f>#REF!</f>
        <v>#REF!</v>
      </c>
      <c r="AF57" s="40" t="e">
        <f>IF(#REF!&gt;0.2,#REF!,#REF!)</f>
        <v>#REF!</v>
      </c>
      <c r="AG57" s="40" t="e">
        <f t="shared" si="0"/>
        <v>#REF!</v>
      </c>
    </row>
    <row r="58" spans="1:33">
      <c r="AE58" s="40" t="e">
        <f>#REF!</f>
        <v>#REF!</v>
      </c>
      <c r="AF58" s="40" t="e">
        <f>IF(#REF!&gt;0.2,#REF!,#REF!)</f>
        <v>#REF!</v>
      </c>
      <c r="AG58" s="40" t="e">
        <f t="shared" si="0"/>
        <v>#REF!</v>
      </c>
    </row>
    <row r="59" spans="1:33">
      <c r="AE59" s="40" t="e">
        <f>#REF!</f>
        <v>#REF!</v>
      </c>
      <c r="AF59" s="40" t="e">
        <f>IF(#REF!&gt;0.2,#REF!,#REF!)</f>
        <v>#REF!</v>
      </c>
      <c r="AG59" s="40" t="e">
        <f t="shared" si="0"/>
        <v>#REF!</v>
      </c>
    </row>
    <row r="60" spans="1:33">
      <c r="AE60" s="40" t="e">
        <f>#REF!</f>
        <v>#REF!</v>
      </c>
      <c r="AF60" s="40" t="e">
        <f>IF(#REF!&gt;0.2,#REF!,#REF!)</f>
        <v>#REF!</v>
      </c>
      <c r="AG60" s="40" t="e">
        <f t="shared" si="0"/>
        <v>#REF!</v>
      </c>
    </row>
    <row r="61" spans="1:33">
      <c r="AE61" s="40" t="e">
        <f>#REF!</f>
        <v>#REF!</v>
      </c>
      <c r="AF61" s="40" t="e">
        <f>IF(#REF!&gt;0.2,#REF!,#REF!)</f>
        <v>#REF!</v>
      </c>
      <c r="AG61" s="40" t="e">
        <f t="shared" si="0"/>
        <v>#REF!</v>
      </c>
    </row>
    <row r="62" spans="1:33">
      <c r="AE62" s="40" t="e">
        <f>#REF!</f>
        <v>#REF!</v>
      </c>
      <c r="AF62" s="40" t="e">
        <f>IF(#REF!&gt;0.2,#REF!,#REF!)</f>
        <v>#REF!</v>
      </c>
      <c r="AG62" s="40" t="e">
        <f t="shared" si="0"/>
        <v>#REF!</v>
      </c>
    </row>
    <row r="63" spans="1:33">
      <c r="AE63" s="40" t="e">
        <f>#REF!</f>
        <v>#REF!</v>
      </c>
      <c r="AF63" s="40" t="e">
        <f>IF(#REF!&gt;0.2,#REF!,#REF!)</f>
        <v>#REF!</v>
      </c>
      <c r="AG63" s="40" t="e">
        <f t="shared" si="0"/>
        <v>#REF!</v>
      </c>
    </row>
    <row r="64" spans="1:33">
      <c r="AE64" s="40" t="e">
        <f>#REF!</f>
        <v>#REF!</v>
      </c>
      <c r="AF64" s="40" t="e">
        <f>IF(#REF!&gt;0.2,#REF!,#REF!)</f>
        <v>#REF!</v>
      </c>
      <c r="AG64" s="40" t="e">
        <f t="shared" si="0"/>
        <v>#REF!</v>
      </c>
    </row>
    <row r="65" spans="31:33">
      <c r="AE65" s="40" t="e">
        <f>#REF!</f>
        <v>#REF!</v>
      </c>
      <c r="AF65" s="40" t="e">
        <f>IF(#REF!&gt;0.2,#REF!,#REF!)</f>
        <v>#REF!</v>
      </c>
      <c r="AG65" s="40" t="e">
        <f t="shared" si="0"/>
        <v>#REF!</v>
      </c>
    </row>
    <row r="66" spans="31:33">
      <c r="AE66" s="40" t="e">
        <f>#REF!</f>
        <v>#REF!</v>
      </c>
      <c r="AF66" s="40" t="e">
        <f>IF(#REF!&gt;0.2,#REF!,#REF!)</f>
        <v>#REF!</v>
      </c>
      <c r="AG66" s="40" t="e">
        <f t="shared" si="0"/>
        <v>#REF!</v>
      </c>
    </row>
    <row r="67" spans="31:33">
      <c r="AE67" s="40" t="e">
        <f>#REF!</f>
        <v>#REF!</v>
      </c>
      <c r="AF67" s="40" t="e">
        <f>IF(#REF!&gt;0.2,#REF!,#REF!)</f>
        <v>#REF!</v>
      </c>
      <c r="AG67" s="40" t="e">
        <f t="shared" si="0"/>
        <v>#REF!</v>
      </c>
    </row>
    <row r="68" spans="31:33">
      <c r="AE68" s="40" t="e">
        <f>#REF!</f>
        <v>#REF!</v>
      </c>
      <c r="AF68" s="40" t="e">
        <f>IF(#REF!&gt;0.2,#REF!,#REF!)</f>
        <v>#REF!</v>
      </c>
      <c r="AG68" s="40" t="e">
        <f t="shared" si="0"/>
        <v>#REF!</v>
      </c>
    </row>
    <row r="69" spans="31:33">
      <c r="AE69" s="40" t="e">
        <f>#REF!</f>
        <v>#REF!</v>
      </c>
      <c r="AF69" s="40" t="e">
        <f>IF(#REF!&gt;0.2,#REF!,#REF!)</f>
        <v>#REF!</v>
      </c>
      <c r="AG69" s="40" t="e">
        <f t="shared" si="0"/>
        <v>#REF!</v>
      </c>
    </row>
    <row r="70" spans="31:33">
      <c r="AE70" s="40" t="e">
        <f>#REF!</f>
        <v>#REF!</v>
      </c>
      <c r="AF70" s="40" t="e">
        <f>IF(#REF!&gt;0.2,#REF!,#REF!)</f>
        <v>#REF!</v>
      </c>
      <c r="AG70" s="40" t="e">
        <f t="shared" si="0"/>
        <v>#REF!</v>
      </c>
    </row>
    <row r="71" spans="31:33">
      <c r="AE71" s="40" t="e">
        <f>#REF!</f>
        <v>#REF!</v>
      </c>
      <c r="AF71" s="40" t="e">
        <f>IF(#REF!&gt;0.2,#REF!,#REF!)</f>
        <v>#REF!</v>
      </c>
      <c r="AG71" s="40" t="e">
        <f t="shared" si="0"/>
        <v>#REF!</v>
      </c>
    </row>
    <row r="72" spans="31:33">
      <c r="AE72" s="40" t="e">
        <f>#REF!</f>
        <v>#REF!</v>
      </c>
      <c r="AF72" s="40" t="e">
        <f>IF(#REF!&gt;0.2,#REF!,#REF!)</f>
        <v>#REF!</v>
      </c>
      <c r="AG72" s="40" t="e">
        <f t="shared" si="0"/>
        <v>#REF!</v>
      </c>
    </row>
    <row r="73" spans="31:33">
      <c r="AE73" s="40" t="e">
        <f>#REF!</f>
        <v>#REF!</v>
      </c>
      <c r="AF73" s="40" t="e">
        <f>IF(#REF!&gt;0.2,#REF!,#REF!)</f>
        <v>#REF!</v>
      </c>
      <c r="AG73" s="40" t="e">
        <f t="shared" si="0"/>
        <v>#REF!</v>
      </c>
    </row>
    <row r="74" spans="31:33">
      <c r="AE74" s="40" t="e">
        <f>#REF!</f>
        <v>#REF!</v>
      </c>
      <c r="AF74" s="40" t="e">
        <f>IF(#REF!&gt;0.2,#REF!,#REF!)</f>
        <v>#REF!</v>
      </c>
      <c r="AG74" s="40" t="e">
        <f t="shared" ref="AG74:AG108" si="1">SUM(AE74*AF74)</f>
        <v>#REF!</v>
      </c>
    </row>
    <row r="75" spans="31:33">
      <c r="AE75" s="40" t="e">
        <f>#REF!</f>
        <v>#REF!</v>
      </c>
      <c r="AF75" s="40" t="e">
        <f>IF(#REF!&gt;0.2,#REF!,#REF!)</f>
        <v>#REF!</v>
      </c>
      <c r="AG75" s="40" t="e">
        <f t="shared" si="1"/>
        <v>#REF!</v>
      </c>
    </row>
    <row r="76" spans="31:33">
      <c r="AE76" s="40" t="e">
        <f>#REF!</f>
        <v>#REF!</v>
      </c>
      <c r="AF76" s="40" t="e">
        <f>IF(#REF!&gt;0.2,#REF!,#REF!)</f>
        <v>#REF!</v>
      </c>
      <c r="AG76" s="40" t="e">
        <f t="shared" si="1"/>
        <v>#REF!</v>
      </c>
    </row>
    <row r="77" spans="31:33">
      <c r="AE77" s="40" t="e">
        <f>#REF!</f>
        <v>#REF!</v>
      </c>
      <c r="AF77" s="40" t="e">
        <f>IF(#REF!&gt;0.2,#REF!,#REF!)</f>
        <v>#REF!</v>
      </c>
      <c r="AG77" s="40" t="e">
        <f t="shared" si="1"/>
        <v>#REF!</v>
      </c>
    </row>
    <row r="78" spans="31:33">
      <c r="AE78" s="40" t="e">
        <f>#REF!</f>
        <v>#REF!</v>
      </c>
      <c r="AF78" s="40" t="e">
        <f>IF(#REF!&gt;0.2,#REF!,#REF!)</f>
        <v>#REF!</v>
      </c>
      <c r="AG78" s="40" t="e">
        <f t="shared" si="1"/>
        <v>#REF!</v>
      </c>
    </row>
    <row r="79" spans="31:33">
      <c r="AE79" s="40" t="e">
        <f>#REF!</f>
        <v>#REF!</v>
      </c>
      <c r="AF79" s="40" t="e">
        <f>IF(#REF!&gt;0.2,#REF!,#REF!)</f>
        <v>#REF!</v>
      </c>
      <c r="AG79" s="40" t="e">
        <f t="shared" si="1"/>
        <v>#REF!</v>
      </c>
    </row>
    <row r="80" spans="31:33">
      <c r="AE80" s="40" t="e">
        <f>#REF!</f>
        <v>#REF!</v>
      </c>
      <c r="AF80" s="40" t="e">
        <f>IF(#REF!&gt;0.2,#REF!,#REF!)</f>
        <v>#REF!</v>
      </c>
      <c r="AG80" s="40" t="e">
        <f t="shared" si="1"/>
        <v>#REF!</v>
      </c>
    </row>
    <row r="81" spans="31:33">
      <c r="AE81" s="40" t="e">
        <f>#REF!</f>
        <v>#REF!</v>
      </c>
      <c r="AF81" s="40" t="e">
        <f>IF(#REF!&gt;0.2,#REF!,#REF!)</f>
        <v>#REF!</v>
      </c>
      <c r="AG81" s="40" t="e">
        <f t="shared" si="1"/>
        <v>#REF!</v>
      </c>
    </row>
    <row r="82" spans="31:33">
      <c r="AE82" s="40" t="e">
        <f>#REF!</f>
        <v>#REF!</v>
      </c>
      <c r="AF82" s="40" t="e">
        <f>IF(#REF!&gt;0.2,#REF!,#REF!)</f>
        <v>#REF!</v>
      </c>
      <c r="AG82" s="40" t="e">
        <f t="shared" si="1"/>
        <v>#REF!</v>
      </c>
    </row>
    <row r="83" spans="31:33">
      <c r="AE83" s="40" t="e">
        <f>#REF!</f>
        <v>#REF!</v>
      </c>
      <c r="AF83" s="40" t="e">
        <f>IF(#REF!&gt;0.2,#REF!,#REF!)</f>
        <v>#REF!</v>
      </c>
      <c r="AG83" s="40" t="e">
        <f t="shared" si="1"/>
        <v>#REF!</v>
      </c>
    </row>
    <row r="84" spans="31:33">
      <c r="AE84" s="40" t="e">
        <f>#REF!</f>
        <v>#REF!</v>
      </c>
      <c r="AF84" s="40" t="e">
        <f>IF(#REF!&gt;0.2,#REF!,#REF!)</f>
        <v>#REF!</v>
      </c>
      <c r="AG84" s="40" t="e">
        <f t="shared" si="1"/>
        <v>#REF!</v>
      </c>
    </row>
    <row r="85" spans="31:33">
      <c r="AE85" s="40" t="e">
        <f>#REF!</f>
        <v>#REF!</v>
      </c>
      <c r="AF85" s="40" t="e">
        <f>IF(#REF!&gt;0.2,#REF!,#REF!)</f>
        <v>#REF!</v>
      </c>
      <c r="AG85" s="40" t="e">
        <f t="shared" si="1"/>
        <v>#REF!</v>
      </c>
    </row>
    <row r="86" spans="31:33">
      <c r="AE86" s="40" t="e">
        <f>#REF!</f>
        <v>#REF!</v>
      </c>
      <c r="AF86" s="40" t="e">
        <f>IF(#REF!&gt;0.2,#REF!,#REF!)</f>
        <v>#REF!</v>
      </c>
      <c r="AG86" s="40" t="e">
        <f t="shared" si="1"/>
        <v>#REF!</v>
      </c>
    </row>
    <row r="87" spans="31:33">
      <c r="AE87" s="40" t="e">
        <f>#REF!</f>
        <v>#REF!</v>
      </c>
      <c r="AF87" s="40" t="e">
        <f>IF(#REF!&gt;0.2,#REF!,#REF!)</f>
        <v>#REF!</v>
      </c>
      <c r="AG87" s="40" t="e">
        <f t="shared" si="1"/>
        <v>#REF!</v>
      </c>
    </row>
    <row r="88" spans="31:33">
      <c r="AE88" s="40" t="e">
        <f>#REF!</f>
        <v>#REF!</v>
      </c>
      <c r="AF88" s="40" t="e">
        <f>IF(#REF!&gt;0.2,#REF!,#REF!)</f>
        <v>#REF!</v>
      </c>
      <c r="AG88" s="40" t="e">
        <f t="shared" si="1"/>
        <v>#REF!</v>
      </c>
    </row>
    <row r="89" spans="31:33">
      <c r="AE89" s="40" t="e">
        <f>#REF!</f>
        <v>#REF!</v>
      </c>
      <c r="AF89" s="40" t="e">
        <f>IF(#REF!&gt;0.2,#REF!,#REF!)</f>
        <v>#REF!</v>
      </c>
      <c r="AG89" s="40" t="e">
        <f t="shared" si="1"/>
        <v>#REF!</v>
      </c>
    </row>
    <row r="90" spans="31:33">
      <c r="AE90" s="40" t="e">
        <f>#REF!</f>
        <v>#REF!</v>
      </c>
      <c r="AF90" s="40" t="e">
        <f>IF(#REF!&gt;0.2,#REF!,#REF!)</f>
        <v>#REF!</v>
      </c>
      <c r="AG90" s="40" t="e">
        <f t="shared" si="1"/>
        <v>#REF!</v>
      </c>
    </row>
    <row r="91" spans="31:33">
      <c r="AE91" s="40" t="e">
        <f>#REF!</f>
        <v>#REF!</v>
      </c>
      <c r="AF91" s="40" t="e">
        <f>IF(#REF!&gt;0.2,#REF!,#REF!)</f>
        <v>#REF!</v>
      </c>
      <c r="AG91" s="40" t="e">
        <f t="shared" si="1"/>
        <v>#REF!</v>
      </c>
    </row>
    <row r="92" spans="31:33">
      <c r="AE92" s="40" t="e">
        <f>#REF!</f>
        <v>#REF!</v>
      </c>
      <c r="AF92" s="40" t="e">
        <f>IF(#REF!&gt;0.2,#REF!,#REF!)</f>
        <v>#REF!</v>
      </c>
      <c r="AG92" s="40" t="e">
        <f t="shared" si="1"/>
        <v>#REF!</v>
      </c>
    </row>
    <row r="93" spans="31:33">
      <c r="AE93" s="40" t="e">
        <f>#REF!</f>
        <v>#REF!</v>
      </c>
      <c r="AF93" s="40" t="e">
        <f>IF(#REF!&gt;0.2,#REF!,#REF!)</f>
        <v>#REF!</v>
      </c>
      <c r="AG93" s="40" t="e">
        <f t="shared" si="1"/>
        <v>#REF!</v>
      </c>
    </row>
    <row r="94" spans="31:33">
      <c r="AE94" s="40" t="e">
        <f>#REF!</f>
        <v>#REF!</v>
      </c>
      <c r="AF94" s="40" t="e">
        <f>IF(#REF!&gt;0.2,#REF!,#REF!)</f>
        <v>#REF!</v>
      </c>
      <c r="AG94" s="40" t="e">
        <f t="shared" si="1"/>
        <v>#REF!</v>
      </c>
    </row>
    <row r="95" spans="31:33">
      <c r="AE95" s="40" t="e">
        <f>#REF!</f>
        <v>#REF!</v>
      </c>
      <c r="AF95" s="40" t="e">
        <f>IF(#REF!&gt;0.2,#REF!,#REF!)</f>
        <v>#REF!</v>
      </c>
      <c r="AG95" s="40" t="e">
        <f t="shared" si="1"/>
        <v>#REF!</v>
      </c>
    </row>
    <row r="96" spans="31:33">
      <c r="AE96" s="40" t="e">
        <f>#REF!</f>
        <v>#REF!</v>
      </c>
      <c r="AF96" s="40" t="e">
        <f>IF(#REF!&gt;0.2,#REF!,#REF!)</f>
        <v>#REF!</v>
      </c>
      <c r="AG96" s="40" t="e">
        <f t="shared" si="1"/>
        <v>#REF!</v>
      </c>
    </row>
    <row r="97" spans="31:33">
      <c r="AE97" s="40" t="e">
        <f>#REF!</f>
        <v>#REF!</v>
      </c>
      <c r="AF97" s="40" t="e">
        <f>IF(#REF!&gt;0.2,#REF!,#REF!)</f>
        <v>#REF!</v>
      </c>
      <c r="AG97" s="40" t="e">
        <f t="shared" si="1"/>
        <v>#REF!</v>
      </c>
    </row>
    <row r="98" spans="31:33">
      <c r="AE98" s="40" t="e">
        <f>#REF!</f>
        <v>#REF!</v>
      </c>
      <c r="AF98" s="40" t="e">
        <f>IF(#REF!&gt;0.2,#REF!,#REF!)</f>
        <v>#REF!</v>
      </c>
      <c r="AG98" s="40" t="e">
        <f t="shared" si="1"/>
        <v>#REF!</v>
      </c>
    </row>
    <row r="99" spans="31:33">
      <c r="AE99" s="40" t="e">
        <f>#REF!</f>
        <v>#REF!</v>
      </c>
      <c r="AF99" s="40" t="e">
        <f>IF(#REF!&gt;0.2,#REF!,#REF!)</f>
        <v>#REF!</v>
      </c>
      <c r="AG99" s="40" t="e">
        <f t="shared" si="1"/>
        <v>#REF!</v>
      </c>
    </row>
    <row r="100" spans="31:33">
      <c r="AE100" s="40" t="e">
        <f>#REF!</f>
        <v>#REF!</v>
      </c>
      <c r="AF100" s="40" t="e">
        <f>IF(#REF!&gt;0.2,#REF!,#REF!)</f>
        <v>#REF!</v>
      </c>
      <c r="AG100" s="40" t="e">
        <f t="shared" si="1"/>
        <v>#REF!</v>
      </c>
    </row>
    <row r="101" spans="31:33">
      <c r="AE101" s="40" t="e">
        <f>#REF!</f>
        <v>#REF!</v>
      </c>
      <c r="AF101" s="40" t="e">
        <f>IF(#REF!&gt;0.2,#REF!,#REF!)</f>
        <v>#REF!</v>
      </c>
      <c r="AG101" s="40" t="e">
        <f t="shared" si="1"/>
        <v>#REF!</v>
      </c>
    </row>
    <row r="102" spans="31:33">
      <c r="AE102" s="40" t="e">
        <f>#REF!</f>
        <v>#REF!</v>
      </c>
      <c r="AF102" s="40" t="e">
        <f>IF(#REF!&gt;0.2,#REF!,#REF!)</f>
        <v>#REF!</v>
      </c>
      <c r="AG102" s="40" t="e">
        <f t="shared" si="1"/>
        <v>#REF!</v>
      </c>
    </row>
    <row r="103" spans="31:33">
      <c r="AE103" s="40" t="e">
        <f>#REF!</f>
        <v>#REF!</v>
      </c>
      <c r="AF103" s="40" t="e">
        <f>IF(#REF!&gt;0.2,#REF!,#REF!)</f>
        <v>#REF!</v>
      </c>
      <c r="AG103" s="40" t="e">
        <f t="shared" si="1"/>
        <v>#REF!</v>
      </c>
    </row>
    <row r="104" spans="31:33">
      <c r="AE104" s="40" t="e">
        <f>#REF!</f>
        <v>#REF!</v>
      </c>
      <c r="AF104" s="40" t="e">
        <f>IF(#REF!&gt;0.2,#REF!,#REF!)</f>
        <v>#REF!</v>
      </c>
      <c r="AG104" s="40" t="e">
        <f t="shared" si="1"/>
        <v>#REF!</v>
      </c>
    </row>
    <row r="105" spans="31:33">
      <c r="AE105" s="40" t="e">
        <f>#REF!</f>
        <v>#REF!</v>
      </c>
      <c r="AF105" s="40" t="e">
        <f>IF(#REF!&gt;0.2,#REF!,#REF!)</f>
        <v>#REF!</v>
      </c>
      <c r="AG105" s="40" t="e">
        <f t="shared" si="1"/>
        <v>#REF!</v>
      </c>
    </row>
    <row r="106" spans="31:33">
      <c r="AE106" s="40" t="e">
        <f>#REF!</f>
        <v>#REF!</v>
      </c>
      <c r="AF106" s="40" t="e">
        <f>IF(#REF!&gt;0.2,#REF!,#REF!)</f>
        <v>#REF!</v>
      </c>
      <c r="AG106" s="40" t="e">
        <f t="shared" si="1"/>
        <v>#REF!</v>
      </c>
    </row>
    <row r="107" spans="31:33">
      <c r="AE107" s="40" t="e">
        <f>#REF!</f>
        <v>#REF!</v>
      </c>
      <c r="AF107" s="40" t="e">
        <f>IF(#REF!&gt;0.2,#REF!,#REF!)</f>
        <v>#REF!</v>
      </c>
      <c r="AG107" s="40" t="e">
        <f t="shared" si="1"/>
        <v>#REF!</v>
      </c>
    </row>
    <row r="108" spans="31:33">
      <c r="AE108" s="40" t="e">
        <f>#REF!</f>
        <v>#REF!</v>
      </c>
      <c r="AF108" s="40" t="e">
        <f>IF(#REF!&gt;0.2,#REF!,#REF!)</f>
        <v>#REF!</v>
      </c>
      <c r="AG108" s="40" t="e">
        <f t="shared" si="1"/>
        <v>#REF!</v>
      </c>
    </row>
    <row r="109" spans="31:33">
      <c r="AE109" s="40"/>
      <c r="AF109" s="40"/>
      <c r="AG109" s="40" t="e">
        <f>SUMIF(AG9:AG108,"&lt;&gt;#VALUE!")</f>
        <v>#REF!</v>
      </c>
    </row>
    <row r="110" spans="31:33">
      <c r="AE110" s="40"/>
      <c r="AF110" s="40"/>
      <c r="AG110" s="40" t="e">
        <f>AG109/'General Facility Info'!U54</f>
        <v>#REF!</v>
      </c>
    </row>
  </sheetData>
  <mergeCells count="20">
    <mergeCell ref="E6:Q6"/>
    <mergeCell ref="AE8:AG8"/>
    <mergeCell ref="C4:W4"/>
    <mergeCell ref="Q36:U36"/>
    <mergeCell ref="Q37:U37"/>
    <mergeCell ref="B31:W31"/>
    <mergeCell ref="G10:P10"/>
    <mergeCell ref="G12:P12"/>
    <mergeCell ref="B16:W16"/>
    <mergeCell ref="Q19:U19"/>
    <mergeCell ref="Q34:U34"/>
    <mergeCell ref="G14:P14"/>
    <mergeCell ref="Q23:U23"/>
    <mergeCell ref="Q39:U39"/>
    <mergeCell ref="Q20:U20"/>
    <mergeCell ref="Q22:U22"/>
    <mergeCell ref="Q21:U21"/>
    <mergeCell ref="Q24:U24"/>
    <mergeCell ref="Q26:U26"/>
    <mergeCell ref="Q33:U33"/>
  </mergeCells>
  <conditionalFormatting sqref="G10:P10 G12:P14">
    <cfRule type="cellIs" dxfId="8" priority="3" stopIfTrue="1" operator="equal">
      <formula>0</formula>
    </cfRule>
  </conditionalFormatting>
  <conditionalFormatting sqref="Q36:U37">
    <cfRule type="containsErrors" dxfId="7" priority="2" stopIfTrue="1">
      <formula>ISERROR(Q36)</formula>
    </cfRule>
  </conditionalFormatting>
  <printOptions horizontalCentered="1"/>
  <pageMargins left="0.7" right="0.7" top="0.75" bottom="0.75" header="0.3" footer="0.3"/>
  <pageSetup scale="82" orientation="portrait" r:id="rId1"/>
  <colBreaks count="1" manualBreakCount="1">
    <brk id="24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A57"/>
  <sheetViews>
    <sheetView showGridLines="0" topLeftCell="A28" zoomScaleNormal="100" workbookViewId="0">
      <selection activeCell="J57" sqref="J57"/>
    </sheetView>
  </sheetViews>
  <sheetFormatPr defaultColWidth="9.109375" defaultRowHeight="14.4"/>
  <cols>
    <col min="1" max="1" width="6.5546875" style="237" customWidth="1"/>
    <col min="2" max="2" width="5.44140625" style="237" customWidth="1"/>
    <col min="3" max="3" width="13.6640625" style="237" customWidth="1"/>
    <col min="4" max="4" width="12.44140625" style="237" bestFit="1" customWidth="1"/>
    <col min="5" max="5" width="12.6640625" style="237" bestFit="1" customWidth="1"/>
    <col min="6" max="6" width="5.6640625" style="237" customWidth="1"/>
    <col min="7" max="7" width="9.6640625" style="237" customWidth="1"/>
    <col min="8" max="8" width="12.6640625" style="237" bestFit="1" customWidth="1"/>
    <col min="9" max="9" width="14" style="237" customWidth="1"/>
    <col min="10" max="10" width="15.33203125" style="237" customWidth="1"/>
    <col min="11" max="11" width="9.109375" style="237" customWidth="1"/>
    <col min="12" max="12" width="6.6640625" style="237" customWidth="1"/>
    <col min="13" max="13" width="5.88671875" style="237" customWidth="1"/>
    <col min="14" max="16384" width="9.109375" style="237"/>
  </cols>
  <sheetData>
    <row r="1" spans="1:27">
      <c r="A1" s="156" t="s">
        <v>342</v>
      </c>
      <c r="B1" s="304"/>
      <c r="C1" s="305"/>
      <c r="D1" s="234"/>
      <c r="E1" s="234"/>
      <c r="F1" s="158"/>
      <c r="G1" s="158"/>
      <c r="H1" s="158"/>
      <c r="I1" s="158"/>
      <c r="J1" s="7"/>
      <c r="K1" s="7"/>
      <c r="L1" s="7"/>
    </row>
    <row r="2" spans="1:27" ht="15" customHeight="1">
      <c r="C2" s="267" t="s">
        <v>386</v>
      </c>
      <c r="D2" s="267"/>
      <c r="E2" s="267"/>
      <c r="F2" s="267"/>
      <c r="G2" s="267"/>
      <c r="H2" s="267"/>
      <c r="I2" s="267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27" ht="15" customHeight="1"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27" ht="7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27" ht="21">
      <c r="A5" s="42"/>
      <c r="B5" s="238" t="s">
        <v>397</v>
      </c>
      <c r="C5" s="238"/>
      <c r="D5" s="238"/>
      <c r="E5" s="238"/>
      <c r="F5" s="238"/>
      <c r="G5" s="238"/>
      <c r="H5" s="238"/>
      <c r="I5" s="238"/>
      <c r="J5" s="238"/>
      <c r="K5" s="238"/>
    </row>
    <row r="6" spans="1:27" ht="32.25" customHeight="1">
      <c r="A6" s="42"/>
      <c r="B6" s="235" t="s">
        <v>343</v>
      </c>
      <c r="C6" s="235" t="s">
        <v>61</v>
      </c>
      <c r="D6" s="235" t="s">
        <v>344</v>
      </c>
      <c r="E6" s="235" t="s">
        <v>345</v>
      </c>
      <c r="F6" s="235" t="s">
        <v>346</v>
      </c>
      <c r="G6" s="240" t="s">
        <v>388</v>
      </c>
      <c r="H6" s="235" t="s">
        <v>389</v>
      </c>
      <c r="I6" s="236" t="s">
        <v>393</v>
      </c>
      <c r="J6" s="236" t="s">
        <v>398</v>
      </c>
      <c r="K6" s="42"/>
    </row>
    <row r="7" spans="1:27">
      <c r="A7" s="42"/>
      <c r="B7" s="1"/>
      <c r="C7" s="1"/>
      <c r="D7" s="1"/>
      <c r="E7" s="1" t="s">
        <v>317</v>
      </c>
      <c r="F7" s="1"/>
      <c r="G7" s="1"/>
      <c r="H7" s="1" t="s">
        <v>317</v>
      </c>
      <c r="I7" s="1" t="s">
        <v>317</v>
      </c>
      <c r="J7" s="1" t="s">
        <v>317</v>
      </c>
      <c r="K7" s="42"/>
    </row>
    <row r="8" spans="1:27">
      <c r="A8" s="42"/>
      <c r="B8" s="1"/>
      <c r="C8" s="1"/>
      <c r="D8" s="1"/>
      <c r="E8" s="1" t="s">
        <v>317</v>
      </c>
      <c r="F8" s="1"/>
      <c r="G8" s="1"/>
      <c r="H8" s="1" t="s">
        <v>317</v>
      </c>
      <c r="I8" s="1" t="s">
        <v>317</v>
      </c>
      <c r="J8" s="1" t="s">
        <v>317</v>
      </c>
      <c r="K8" s="42"/>
    </row>
    <row r="9" spans="1:27">
      <c r="A9" s="42"/>
      <c r="B9" s="1"/>
      <c r="C9" s="1"/>
      <c r="D9" s="1"/>
      <c r="E9" s="1" t="s">
        <v>317</v>
      </c>
      <c r="F9" s="1"/>
      <c r="G9" s="1"/>
      <c r="H9" s="1" t="s">
        <v>317</v>
      </c>
      <c r="I9" s="1" t="s">
        <v>317</v>
      </c>
      <c r="J9" s="1" t="s">
        <v>317</v>
      </c>
      <c r="K9" s="42"/>
    </row>
    <row r="10" spans="1:27">
      <c r="A10" s="42"/>
      <c r="B10" s="1"/>
      <c r="C10" s="1"/>
      <c r="D10" s="1"/>
      <c r="E10" s="1" t="s">
        <v>317</v>
      </c>
      <c r="F10" s="1"/>
      <c r="G10" s="1"/>
      <c r="H10" s="1" t="s">
        <v>317</v>
      </c>
      <c r="I10" s="1" t="s">
        <v>317</v>
      </c>
      <c r="J10" s="1" t="s">
        <v>317</v>
      </c>
      <c r="K10" s="42"/>
    </row>
    <row r="11" spans="1:27">
      <c r="A11" s="42"/>
      <c r="B11" s="1"/>
      <c r="C11" s="1"/>
      <c r="D11" s="1"/>
      <c r="E11" s="1" t="s">
        <v>317</v>
      </c>
      <c r="F11" s="1"/>
      <c r="G11" s="1"/>
      <c r="H11" s="1" t="s">
        <v>317</v>
      </c>
      <c r="I11" s="1" t="s">
        <v>317</v>
      </c>
      <c r="J11" s="1" t="s">
        <v>317</v>
      </c>
      <c r="K11" s="42"/>
    </row>
    <row r="12" spans="1:27">
      <c r="A12" s="42"/>
      <c r="B12" s="1"/>
      <c r="C12" s="1"/>
      <c r="D12" s="1"/>
      <c r="E12" s="1" t="s">
        <v>317</v>
      </c>
      <c r="F12" s="1"/>
      <c r="G12" s="1"/>
      <c r="H12" s="1" t="s">
        <v>317</v>
      </c>
      <c r="I12" s="1" t="s">
        <v>317</v>
      </c>
      <c r="J12" s="1" t="s">
        <v>317</v>
      </c>
      <c r="K12" s="42"/>
    </row>
    <row r="13" spans="1:27">
      <c r="A13" s="42"/>
      <c r="B13" s="1"/>
      <c r="C13" s="1"/>
      <c r="D13" s="1"/>
      <c r="E13" s="1" t="s">
        <v>317</v>
      </c>
      <c r="F13" s="1"/>
      <c r="G13" s="1"/>
      <c r="H13" s="1" t="s">
        <v>317</v>
      </c>
      <c r="I13" s="1" t="s">
        <v>317</v>
      </c>
      <c r="J13" s="1" t="s">
        <v>317</v>
      </c>
      <c r="K13" s="42"/>
    </row>
    <row r="14" spans="1:27">
      <c r="A14" s="42"/>
      <c r="B14" s="1"/>
      <c r="C14" s="1"/>
      <c r="D14" s="1"/>
      <c r="E14" s="1" t="s">
        <v>317</v>
      </c>
      <c r="F14" s="1"/>
      <c r="G14" s="1"/>
      <c r="H14" s="1" t="s">
        <v>317</v>
      </c>
      <c r="I14" s="1" t="s">
        <v>317</v>
      </c>
      <c r="J14" s="1" t="s">
        <v>317</v>
      </c>
      <c r="K14" s="42"/>
    </row>
    <row r="15" spans="1:27">
      <c r="A15" s="42"/>
      <c r="B15" s="1"/>
      <c r="C15" s="1"/>
      <c r="D15" s="1"/>
      <c r="E15" s="1" t="s">
        <v>317</v>
      </c>
      <c r="F15" s="1"/>
      <c r="G15" s="1"/>
      <c r="H15" s="1" t="s">
        <v>317</v>
      </c>
      <c r="I15" s="1" t="s">
        <v>317</v>
      </c>
      <c r="J15" s="1" t="s">
        <v>317</v>
      </c>
      <c r="K15" s="42"/>
    </row>
    <row r="16" spans="1:27">
      <c r="A16" s="42"/>
      <c r="B16" s="1"/>
      <c r="C16" s="1"/>
      <c r="D16" s="1"/>
      <c r="E16" s="1" t="s">
        <v>317</v>
      </c>
      <c r="F16" s="1"/>
      <c r="G16" s="1"/>
      <c r="H16" s="1" t="s">
        <v>317</v>
      </c>
      <c r="I16" s="1" t="s">
        <v>317</v>
      </c>
      <c r="J16" s="1" t="s">
        <v>317</v>
      </c>
      <c r="K16" s="42"/>
    </row>
    <row r="17" spans="1:1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1">
      <c r="A18" s="42"/>
      <c r="B18" s="238" t="s">
        <v>403</v>
      </c>
      <c r="C18" s="238"/>
      <c r="D18" s="238"/>
      <c r="E18" s="238"/>
      <c r="F18" s="238"/>
      <c r="G18" s="238"/>
      <c r="H18" s="238"/>
      <c r="I18" s="238"/>
      <c r="J18" s="238"/>
      <c r="K18" s="42"/>
    </row>
    <row r="19" spans="1:11" ht="43.2">
      <c r="A19" s="42"/>
      <c r="B19" s="235" t="s">
        <v>343</v>
      </c>
      <c r="C19" s="235" t="s">
        <v>61</v>
      </c>
      <c r="D19" s="235" t="s">
        <v>344</v>
      </c>
      <c r="E19" s="235" t="s">
        <v>345</v>
      </c>
      <c r="F19" s="236" t="s">
        <v>407</v>
      </c>
      <c r="G19" s="236" t="s">
        <v>485</v>
      </c>
      <c r="H19" s="236" t="s">
        <v>408</v>
      </c>
      <c r="I19" s="236" t="s">
        <v>393</v>
      </c>
      <c r="J19" s="236" t="s">
        <v>413</v>
      </c>
      <c r="K19" s="42"/>
    </row>
    <row r="20" spans="1:11">
      <c r="A20" s="42"/>
      <c r="B20" s="1"/>
      <c r="C20" s="1"/>
      <c r="D20" s="1"/>
      <c r="E20" s="1" t="s">
        <v>317</v>
      </c>
      <c r="F20" s="1"/>
      <c r="G20" s="1"/>
      <c r="H20" s="1"/>
      <c r="I20" s="1" t="s">
        <v>317</v>
      </c>
      <c r="J20" s="1" t="s">
        <v>317</v>
      </c>
      <c r="K20" s="42"/>
    </row>
    <row r="21" spans="1:11">
      <c r="A21" s="42"/>
      <c r="B21" s="1"/>
      <c r="C21" s="1"/>
      <c r="D21" s="1"/>
      <c r="E21" s="1" t="s">
        <v>317</v>
      </c>
      <c r="F21" s="1"/>
      <c r="G21" s="1"/>
      <c r="H21" s="1"/>
      <c r="I21" s="1" t="s">
        <v>317</v>
      </c>
      <c r="J21" s="1" t="s">
        <v>317</v>
      </c>
      <c r="K21" s="42"/>
    </row>
    <row r="22" spans="1:11">
      <c r="A22" s="42"/>
      <c r="B22" s="1"/>
      <c r="C22" s="1"/>
      <c r="D22" s="1"/>
      <c r="E22" s="1" t="s">
        <v>317</v>
      </c>
      <c r="F22" s="1"/>
      <c r="G22" s="1"/>
      <c r="H22" s="1"/>
      <c r="I22" s="1" t="s">
        <v>317</v>
      </c>
      <c r="J22" s="1" t="s">
        <v>317</v>
      </c>
      <c r="K22" s="42"/>
    </row>
    <row r="23" spans="1:11">
      <c r="A23" s="42"/>
      <c r="B23" s="1"/>
      <c r="C23" s="1"/>
      <c r="D23" s="1"/>
      <c r="E23" s="1" t="s">
        <v>317</v>
      </c>
      <c r="F23" s="1"/>
      <c r="G23" s="1"/>
      <c r="H23" s="1"/>
      <c r="I23" s="1" t="s">
        <v>317</v>
      </c>
      <c r="J23" s="1" t="s">
        <v>317</v>
      </c>
      <c r="K23" s="42"/>
    </row>
    <row r="24" spans="1:11">
      <c r="A24" s="42"/>
      <c r="B24" s="1"/>
      <c r="C24" s="1"/>
      <c r="D24" s="1"/>
      <c r="E24" s="1" t="s">
        <v>317</v>
      </c>
      <c r="F24" s="1"/>
      <c r="G24" s="1"/>
      <c r="H24" s="1"/>
      <c r="I24" s="1" t="s">
        <v>317</v>
      </c>
      <c r="J24" s="1" t="s">
        <v>317</v>
      </c>
      <c r="K24" s="42"/>
    </row>
    <row r="25" spans="1:11">
      <c r="A25" s="42"/>
      <c r="B25" s="1"/>
      <c r="C25" s="1"/>
      <c r="D25" s="1"/>
      <c r="E25" s="1" t="s">
        <v>317</v>
      </c>
      <c r="F25" s="1"/>
      <c r="G25" s="1"/>
      <c r="H25" s="1"/>
      <c r="I25" s="1" t="s">
        <v>317</v>
      </c>
      <c r="J25" s="1" t="s">
        <v>317</v>
      </c>
      <c r="K25" s="42"/>
    </row>
    <row r="26" spans="1:11" ht="15.75" customHeight="1">
      <c r="A26" s="42"/>
      <c r="B26" s="1"/>
      <c r="C26" s="1"/>
      <c r="D26" s="1"/>
      <c r="E26" s="1" t="s">
        <v>317</v>
      </c>
      <c r="F26" s="1"/>
      <c r="G26" s="1"/>
      <c r="H26" s="1"/>
      <c r="I26" s="1" t="s">
        <v>317</v>
      </c>
      <c r="J26" s="1" t="s">
        <v>317</v>
      </c>
      <c r="K26" s="42"/>
    </row>
    <row r="27" spans="1:11">
      <c r="A27" s="42"/>
      <c r="B27" s="1"/>
      <c r="C27" s="1"/>
      <c r="D27" s="1"/>
      <c r="E27" s="1" t="s">
        <v>317</v>
      </c>
      <c r="F27" s="1"/>
      <c r="G27" s="1"/>
      <c r="H27" s="1"/>
      <c r="I27" s="1" t="s">
        <v>317</v>
      </c>
      <c r="J27" s="1" t="s">
        <v>317</v>
      </c>
      <c r="K27" s="42"/>
    </row>
    <row r="28" spans="1:11">
      <c r="A28" s="42"/>
      <c r="B28" s="1"/>
      <c r="C28" s="1"/>
      <c r="D28" s="1"/>
      <c r="E28" s="1" t="s">
        <v>317</v>
      </c>
      <c r="F28" s="1"/>
      <c r="G28" s="1"/>
      <c r="H28" s="1"/>
      <c r="I28" s="1" t="s">
        <v>317</v>
      </c>
      <c r="J28" s="1" t="s">
        <v>317</v>
      </c>
      <c r="K28" s="42"/>
    </row>
    <row r="29" spans="1:11">
      <c r="A29" s="42"/>
      <c r="B29" s="1"/>
      <c r="C29" s="1"/>
      <c r="D29" s="1"/>
      <c r="E29" s="1" t="s">
        <v>317</v>
      </c>
      <c r="F29" s="1"/>
      <c r="G29" s="1"/>
      <c r="H29" s="1"/>
      <c r="I29" s="1" t="s">
        <v>317</v>
      </c>
      <c r="J29" s="1" t="s">
        <v>317</v>
      </c>
      <c r="K29" s="42"/>
    </row>
    <row r="30" spans="1:1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8">
      <c r="A31" s="42"/>
      <c r="B31" s="251" t="s">
        <v>418</v>
      </c>
      <c r="C31" s="42"/>
      <c r="D31" s="42"/>
      <c r="E31" s="42"/>
      <c r="F31" s="42"/>
      <c r="G31" s="251" t="s">
        <v>471</v>
      </c>
      <c r="H31" s="42"/>
      <c r="I31" s="42"/>
      <c r="J31" s="42"/>
      <c r="K31" s="42"/>
    </row>
    <row r="32" spans="1:11">
      <c r="A32" s="42"/>
      <c r="B32" s="235" t="s">
        <v>343</v>
      </c>
      <c r="C32" s="364" t="s">
        <v>486</v>
      </c>
      <c r="D32" s="364"/>
      <c r="E32" s="235" t="s">
        <v>419</v>
      </c>
      <c r="F32" s="42"/>
      <c r="G32" s="235" t="s">
        <v>343</v>
      </c>
      <c r="H32" s="242" t="s">
        <v>344</v>
      </c>
      <c r="I32" s="257" t="s">
        <v>346</v>
      </c>
      <c r="J32" s="235" t="s">
        <v>18</v>
      </c>
      <c r="K32" s="42"/>
    </row>
    <row r="33" spans="1:11">
      <c r="A33" s="42"/>
      <c r="B33" s="1"/>
      <c r="C33" s="365"/>
      <c r="D33" s="366"/>
      <c r="E33" s="249"/>
      <c r="F33" s="42"/>
      <c r="G33" s="1"/>
      <c r="H33" s="241"/>
      <c r="I33" s="258"/>
      <c r="J33" s="249" t="s">
        <v>317</v>
      </c>
      <c r="K33" s="42"/>
    </row>
    <row r="34" spans="1:11">
      <c r="A34" s="42"/>
      <c r="B34" s="1"/>
      <c r="C34" s="365"/>
      <c r="D34" s="366"/>
      <c r="E34" s="249"/>
      <c r="F34" s="42"/>
      <c r="G34" s="1"/>
      <c r="H34" s="241"/>
      <c r="I34" s="258"/>
      <c r="J34" s="249" t="s">
        <v>317</v>
      </c>
      <c r="K34" s="42"/>
    </row>
    <row r="35" spans="1:11">
      <c r="A35" s="42"/>
      <c r="B35" s="1"/>
      <c r="C35" s="365"/>
      <c r="D35" s="366"/>
      <c r="E35" s="249"/>
      <c r="F35" s="42"/>
      <c r="G35" s="1"/>
      <c r="H35" s="241"/>
      <c r="I35" s="258"/>
      <c r="J35" s="249" t="s">
        <v>317</v>
      </c>
      <c r="K35" s="42"/>
    </row>
    <row r="36" spans="1:11">
      <c r="A36" s="42"/>
      <c r="B36" s="1"/>
      <c r="C36" s="365"/>
      <c r="D36" s="366"/>
      <c r="E36" s="249"/>
      <c r="F36" s="42"/>
      <c r="G36" s="1"/>
      <c r="H36" s="241"/>
      <c r="I36" s="258"/>
      <c r="J36" s="249" t="s">
        <v>317</v>
      </c>
      <c r="K36" s="42"/>
    </row>
    <row r="37" spans="1:11">
      <c r="A37" s="42"/>
      <c r="B37" s="1"/>
      <c r="C37" s="365"/>
      <c r="D37" s="366"/>
      <c r="E37" s="249"/>
      <c r="F37" s="42"/>
      <c r="G37" s="1"/>
      <c r="H37" s="241"/>
      <c r="I37" s="258"/>
      <c r="J37" s="249" t="s">
        <v>317</v>
      </c>
      <c r="K37" s="42"/>
    </row>
    <row r="38" spans="1:11">
      <c r="A38" s="42"/>
      <c r="B38" s="1"/>
      <c r="C38" s="365"/>
      <c r="D38" s="366"/>
      <c r="E38" s="249"/>
      <c r="F38" s="45"/>
      <c r="G38" s="1"/>
      <c r="H38" s="241"/>
      <c r="I38" s="258"/>
      <c r="J38" s="249" t="s">
        <v>317</v>
      </c>
      <c r="K38" s="42"/>
    </row>
    <row r="39" spans="1:11">
      <c r="A39" s="42"/>
      <c r="B39" s="1"/>
      <c r="C39" s="365"/>
      <c r="D39" s="366"/>
      <c r="E39" s="249"/>
      <c r="F39" s="42"/>
      <c r="G39" s="1"/>
      <c r="H39" s="241"/>
      <c r="I39" s="258"/>
      <c r="J39" s="249" t="s">
        <v>317</v>
      </c>
      <c r="K39" s="42"/>
    </row>
    <row r="40" spans="1:11">
      <c r="A40" s="42"/>
      <c r="B40" s="1"/>
      <c r="C40" s="365"/>
      <c r="D40" s="366"/>
      <c r="E40" s="249"/>
      <c r="F40" s="42"/>
      <c r="G40" s="1"/>
      <c r="H40" s="241"/>
      <c r="I40" s="258"/>
      <c r="J40" s="249" t="s">
        <v>317</v>
      </c>
      <c r="K40" s="42"/>
    </row>
    <row r="41" spans="1:11">
      <c r="A41" s="42"/>
      <c r="B41" s="1"/>
      <c r="C41" s="365"/>
      <c r="D41" s="366"/>
      <c r="E41" s="249"/>
      <c r="F41" s="42"/>
      <c r="G41" s="1"/>
      <c r="H41" s="241"/>
      <c r="I41" s="258"/>
      <c r="J41" s="249" t="s">
        <v>317</v>
      </c>
      <c r="K41" s="42"/>
    </row>
    <row r="42" spans="1:11">
      <c r="A42" s="42"/>
      <c r="B42" s="1"/>
      <c r="C42" s="365"/>
      <c r="D42" s="366"/>
      <c r="E42" s="249"/>
      <c r="F42" s="42"/>
      <c r="G42" s="1"/>
      <c r="H42" s="241"/>
      <c r="I42" s="258"/>
      <c r="J42" s="249" t="s">
        <v>317</v>
      </c>
      <c r="K42" s="42"/>
    </row>
    <row r="43" spans="1:11">
      <c r="A43" s="42"/>
      <c r="B43" s="1"/>
      <c r="C43" s="365"/>
      <c r="D43" s="366"/>
      <c r="E43" s="249"/>
      <c r="F43" s="42"/>
      <c r="G43" s="1"/>
      <c r="H43" s="241"/>
      <c r="I43" s="258"/>
      <c r="J43" s="249" t="s">
        <v>317</v>
      </c>
      <c r="K43" s="42"/>
    </row>
    <row r="44" spans="1:1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>
      <c r="A45" s="42"/>
      <c r="B45" s="215" t="s">
        <v>442</v>
      </c>
      <c r="C45" s="42"/>
      <c r="D45" s="42"/>
      <c r="E45" s="42"/>
      <c r="F45" s="42"/>
      <c r="G45" s="42"/>
      <c r="H45" s="42"/>
      <c r="I45" s="42"/>
      <c r="J45" s="42"/>
      <c r="K45" s="42"/>
    </row>
    <row r="46" spans="1:11">
      <c r="A46" s="42"/>
      <c r="B46" s="355"/>
      <c r="C46" s="356"/>
      <c r="D46" s="356"/>
      <c r="E46" s="357"/>
      <c r="F46" s="42"/>
      <c r="G46" s="42"/>
      <c r="H46" s="42"/>
      <c r="I46" s="250" t="s">
        <v>416</v>
      </c>
      <c r="J46" s="1" t="s">
        <v>317</v>
      </c>
      <c r="K46" s="42"/>
    </row>
    <row r="47" spans="1:11">
      <c r="A47" s="42"/>
      <c r="B47" s="358"/>
      <c r="C47" s="359"/>
      <c r="D47" s="359"/>
      <c r="E47" s="360"/>
      <c r="F47" s="42"/>
      <c r="G47" s="42"/>
      <c r="H47" s="42"/>
      <c r="I47" s="250" t="s">
        <v>421</v>
      </c>
      <c r="J47" s="1" t="s">
        <v>317</v>
      </c>
      <c r="K47" s="42"/>
    </row>
    <row r="48" spans="1:11">
      <c r="A48" s="42"/>
      <c r="B48" s="358"/>
      <c r="C48" s="359"/>
      <c r="D48" s="359"/>
      <c r="E48" s="360"/>
      <c r="F48" s="42"/>
      <c r="G48" s="42"/>
      <c r="H48" s="42"/>
      <c r="I48" s="250" t="s">
        <v>423</v>
      </c>
      <c r="J48" s="1" t="s">
        <v>317</v>
      </c>
      <c r="K48" s="42"/>
    </row>
    <row r="49" spans="1:11">
      <c r="A49" s="42"/>
      <c r="B49" s="358"/>
      <c r="C49" s="359"/>
      <c r="D49" s="359"/>
      <c r="E49" s="360"/>
      <c r="F49" s="42"/>
      <c r="G49" s="42"/>
      <c r="H49" s="42"/>
      <c r="I49" s="250" t="s">
        <v>428</v>
      </c>
      <c r="J49" s="1" t="s">
        <v>317</v>
      </c>
      <c r="K49" s="42"/>
    </row>
    <row r="50" spans="1:11">
      <c r="A50" s="42"/>
      <c r="B50" s="358"/>
      <c r="C50" s="359"/>
      <c r="D50" s="359"/>
      <c r="E50" s="360"/>
      <c r="F50" s="42"/>
      <c r="G50" s="42"/>
      <c r="H50" s="42"/>
      <c r="I50" s="250" t="s">
        <v>429</v>
      </c>
      <c r="J50" s="1" t="s">
        <v>317</v>
      </c>
      <c r="K50" s="42"/>
    </row>
    <row r="51" spans="1:11">
      <c r="A51" s="42"/>
      <c r="B51" s="358"/>
      <c r="C51" s="359"/>
      <c r="D51" s="359"/>
      <c r="E51" s="360"/>
      <c r="F51" s="42"/>
      <c r="G51" s="42"/>
      <c r="H51" s="42"/>
      <c r="I51" s="250" t="s">
        <v>432</v>
      </c>
      <c r="J51" s="1" t="s">
        <v>317</v>
      </c>
      <c r="K51" s="42"/>
    </row>
    <row r="52" spans="1:11">
      <c r="A52" s="42"/>
      <c r="B52" s="358"/>
      <c r="C52" s="359"/>
      <c r="D52" s="359"/>
      <c r="E52" s="360"/>
      <c r="F52" s="42"/>
      <c r="G52" s="42"/>
      <c r="H52" s="42"/>
      <c r="I52" s="250" t="s">
        <v>435</v>
      </c>
      <c r="J52" s="1" t="s">
        <v>317</v>
      </c>
      <c r="K52" s="42"/>
    </row>
    <row r="53" spans="1:11">
      <c r="A53" s="42"/>
      <c r="B53" s="358"/>
      <c r="C53" s="359"/>
      <c r="D53" s="359"/>
      <c r="E53" s="360"/>
      <c r="F53" s="42"/>
      <c r="G53" s="42"/>
      <c r="H53" s="42"/>
      <c r="I53" s="250" t="s">
        <v>436</v>
      </c>
      <c r="J53" s="249" t="s">
        <v>317</v>
      </c>
      <c r="K53" s="42"/>
    </row>
    <row r="54" spans="1:11">
      <c r="A54" s="42"/>
      <c r="B54" s="358"/>
      <c r="C54" s="359"/>
      <c r="D54" s="359"/>
      <c r="E54" s="360"/>
      <c r="F54" s="42"/>
      <c r="G54" s="42"/>
      <c r="H54" s="42"/>
      <c r="I54" s="42"/>
      <c r="J54" s="42"/>
      <c r="K54" s="42"/>
    </row>
    <row r="55" spans="1:11">
      <c r="A55" s="42"/>
      <c r="B55" s="358"/>
      <c r="C55" s="359"/>
      <c r="D55" s="359"/>
      <c r="E55" s="360"/>
      <c r="F55" s="42"/>
      <c r="G55" s="42"/>
      <c r="H55" s="42"/>
      <c r="I55" s="42"/>
      <c r="J55" s="42"/>
      <c r="K55" s="42"/>
    </row>
    <row r="56" spans="1:11">
      <c r="A56" s="42"/>
      <c r="B56" s="361"/>
      <c r="C56" s="362"/>
      <c r="D56" s="362"/>
      <c r="E56" s="363"/>
      <c r="F56" s="42"/>
      <c r="G56" s="42"/>
      <c r="H56" s="42"/>
      <c r="I56" s="42"/>
      <c r="J56" s="42"/>
      <c r="K56" s="42"/>
    </row>
    <row r="57" spans="1:11">
      <c r="A57" s="42"/>
      <c r="B57" s="42"/>
      <c r="C57" s="42"/>
      <c r="D57" s="42"/>
      <c r="E57" s="42"/>
      <c r="F57" s="42"/>
      <c r="G57" s="42"/>
      <c r="H57" s="42"/>
      <c r="I57" s="42"/>
      <c r="J57" s="163" t="s">
        <v>469</v>
      </c>
      <c r="K57" s="42"/>
    </row>
  </sheetData>
  <mergeCells count="15">
    <mergeCell ref="B1:C1"/>
    <mergeCell ref="B46:E56"/>
    <mergeCell ref="C2:I2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</mergeCells>
  <dataValidations count="15">
    <dataValidation type="list" allowBlank="1" showInputMessage="1" showErrorMessage="1" sqref="J46">
      <formula1>EvapDefrost</formula1>
    </dataValidation>
    <dataValidation type="list" allowBlank="1" showInputMessage="1" showErrorMessage="1" sqref="J47">
      <formula1>EvapFanControl</formula1>
    </dataValidation>
    <dataValidation type="list" allowBlank="1" showInputMessage="1" showErrorMessage="1" sqref="J48">
      <formula1>EvapDefrostControl</formula1>
    </dataValidation>
    <dataValidation type="list" allowBlank="1" showInputMessage="1" showErrorMessage="1" sqref="J49 J52">
      <formula1>YesNo</formula1>
    </dataValidation>
    <dataValidation type="list" allowBlank="1" showInputMessage="1" showErrorMessage="1" sqref="J50">
      <formula1>UnderfloorHeat</formula1>
    </dataValidation>
    <dataValidation type="list" allowBlank="1" showInputMessage="1" showErrorMessage="1" sqref="J51">
      <formula1>Purger</formula1>
    </dataValidation>
    <dataValidation type="list" allowBlank="1" showInputMessage="1" showErrorMessage="1" sqref="J53">
      <formula1>Doors</formula1>
    </dataValidation>
    <dataValidation type="list" allowBlank="1" showInputMessage="1" showErrorMessage="1" sqref="E7:E16">
      <formula1>refrigcomptype</formula1>
    </dataValidation>
    <dataValidation type="list" allowBlank="1" showInputMessage="1" showErrorMessage="1" sqref="H7:H16">
      <formula1>temptype</formula1>
    </dataValidation>
    <dataValidation type="list" allowBlank="1" showInputMessage="1" showErrorMessage="1" sqref="I7:I16">
      <formula1>refrigcompcontroltype</formula1>
    </dataValidation>
    <dataValidation type="list" allowBlank="1" showInputMessage="1" showErrorMessage="1" sqref="J7:J16">
      <formula1>oilcooling</formula1>
    </dataValidation>
    <dataValidation type="list" allowBlank="1" showInputMessage="1" showErrorMessage="1" sqref="E20:E29">
      <formula1>condensertype</formula1>
    </dataValidation>
    <dataValidation type="list" allowBlank="1" showInputMessage="1" showErrorMessage="1" sqref="I20:I29">
      <formula1>CondenserControl</formula1>
    </dataValidation>
    <dataValidation type="list" allowBlank="1" showInputMessage="1" showErrorMessage="1" sqref="J20:J29">
      <formula1>ControlStrat</formula1>
    </dataValidation>
    <dataValidation type="list" allowBlank="1" showInputMessage="1" showErrorMessage="1" sqref="J33:J43">
      <formula1>PumpControl</formula1>
    </dataValidation>
  </dataValidations>
  <pageMargins left="0.7" right="0.7" top="0.75" bottom="0.75" header="0.3" footer="0.3"/>
  <pageSetup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A144"/>
  <sheetViews>
    <sheetView showGridLines="0" zoomScaleNormal="100" workbookViewId="0">
      <selection activeCell="J55" sqref="J55"/>
    </sheetView>
  </sheetViews>
  <sheetFormatPr defaultColWidth="9.109375" defaultRowHeight="14.4"/>
  <cols>
    <col min="1" max="1" width="6.5546875" style="247" customWidth="1"/>
    <col min="2" max="2" width="5.44140625" style="247" customWidth="1"/>
    <col min="3" max="3" width="13.6640625" style="247" customWidth="1"/>
    <col min="4" max="4" width="12.44140625" style="247" bestFit="1" customWidth="1"/>
    <col min="5" max="5" width="12.6640625" style="247" bestFit="1" customWidth="1"/>
    <col min="6" max="6" width="5.6640625" style="247" customWidth="1"/>
    <col min="7" max="7" width="9.6640625" style="247" customWidth="1"/>
    <col min="8" max="8" width="12.6640625" style="247" bestFit="1" customWidth="1"/>
    <col min="9" max="9" width="15.44140625" style="247" customWidth="1"/>
    <col min="10" max="10" width="15.33203125" style="247" customWidth="1"/>
    <col min="11" max="11" width="9.109375" style="247" customWidth="1"/>
    <col min="12" max="12" width="6.6640625" style="247" customWidth="1"/>
    <col min="13" max="13" width="5.88671875" style="247" customWidth="1"/>
    <col min="14" max="16384" width="9.109375" style="247"/>
  </cols>
  <sheetData>
    <row r="1" spans="1:27">
      <c r="A1" s="156" t="s">
        <v>342</v>
      </c>
      <c r="B1" s="304"/>
      <c r="C1" s="305"/>
      <c r="D1" s="234"/>
      <c r="E1" s="234"/>
      <c r="F1" s="158"/>
      <c r="G1" s="158"/>
      <c r="H1" s="158"/>
      <c r="I1" s="158"/>
      <c r="J1" s="7"/>
      <c r="K1" s="7"/>
      <c r="L1" s="7"/>
    </row>
    <row r="2" spans="1:27" ht="15" customHeight="1">
      <c r="C2" s="267" t="s">
        <v>443</v>
      </c>
      <c r="D2" s="267"/>
      <c r="E2" s="267"/>
      <c r="F2" s="267"/>
      <c r="G2" s="267"/>
      <c r="H2" s="267"/>
      <c r="I2" s="267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27" ht="15" customHeight="1"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27" ht="7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27" ht="21">
      <c r="A5" s="42"/>
      <c r="B5" s="238" t="s">
        <v>444</v>
      </c>
      <c r="C5" s="238"/>
      <c r="D5" s="238"/>
      <c r="E5" s="238"/>
      <c r="F5" s="238"/>
      <c r="G5" s="238"/>
      <c r="H5" s="238"/>
      <c r="I5" s="238"/>
      <c r="J5" s="238"/>
      <c r="K5" s="238"/>
    </row>
    <row r="6" spans="1:27" ht="32.25" customHeight="1">
      <c r="A6" s="42"/>
      <c r="B6" s="235" t="s">
        <v>343</v>
      </c>
      <c r="C6" s="235" t="s">
        <v>346</v>
      </c>
      <c r="D6" s="235" t="s">
        <v>41</v>
      </c>
      <c r="E6" s="235" t="s">
        <v>445</v>
      </c>
      <c r="F6" s="369" t="s">
        <v>42</v>
      </c>
      <c r="G6" s="370"/>
      <c r="H6" s="236" t="s">
        <v>455</v>
      </c>
      <c r="I6" s="236" t="s">
        <v>456</v>
      </c>
      <c r="J6" s="236" t="s">
        <v>457</v>
      </c>
      <c r="K6" s="42"/>
    </row>
    <row r="7" spans="1:27">
      <c r="A7" s="42"/>
      <c r="B7" s="1"/>
      <c r="C7" s="1"/>
      <c r="D7" s="1"/>
      <c r="E7" s="1" t="s">
        <v>317</v>
      </c>
      <c r="F7" s="367" t="s">
        <v>317</v>
      </c>
      <c r="G7" s="368"/>
      <c r="H7" s="1"/>
      <c r="I7" s="1"/>
      <c r="J7" s="1" t="s">
        <v>317</v>
      </c>
      <c r="K7" s="42"/>
    </row>
    <row r="8" spans="1:27">
      <c r="A8" s="42"/>
      <c r="B8" s="1"/>
      <c r="C8" s="1"/>
      <c r="D8" s="1"/>
      <c r="E8" s="1" t="s">
        <v>317</v>
      </c>
      <c r="F8" s="367" t="s">
        <v>317</v>
      </c>
      <c r="G8" s="368"/>
      <c r="H8" s="1"/>
      <c r="I8" s="1"/>
      <c r="J8" s="1" t="s">
        <v>317</v>
      </c>
      <c r="K8" s="42"/>
    </row>
    <row r="9" spans="1:27">
      <c r="A9" s="42"/>
      <c r="B9" s="1"/>
      <c r="C9" s="1"/>
      <c r="D9" s="1"/>
      <c r="E9" s="1" t="s">
        <v>317</v>
      </c>
      <c r="F9" s="367" t="s">
        <v>317</v>
      </c>
      <c r="G9" s="368"/>
      <c r="H9" s="1"/>
      <c r="I9" s="1"/>
      <c r="J9" s="1" t="s">
        <v>317</v>
      </c>
      <c r="K9" s="42"/>
    </row>
    <row r="10" spans="1:27">
      <c r="A10" s="42"/>
      <c r="B10" s="1"/>
      <c r="C10" s="1"/>
      <c r="D10" s="1"/>
      <c r="E10" s="1" t="s">
        <v>317</v>
      </c>
      <c r="F10" s="367" t="s">
        <v>317</v>
      </c>
      <c r="G10" s="368"/>
      <c r="H10" s="1"/>
      <c r="I10" s="1"/>
      <c r="J10" s="1" t="s">
        <v>317</v>
      </c>
      <c r="K10" s="42"/>
    </row>
    <row r="11" spans="1:27">
      <c r="A11" s="42"/>
      <c r="B11" s="1"/>
      <c r="C11" s="1"/>
      <c r="D11" s="1"/>
      <c r="E11" s="1" t="s">
        <v>317</v>
      </c>
      <c r="F11" s="367" t="s">
        <v>317</v>
      </c>
      <c r="G11" s="368"/>
      <c r="H11" s="1"/>
      <c r="I11" s="1"/>
      <c r="J11" s="1" t="s">
        <v>317</v>
      </c>
      <c r="K11" s="42"/>
    </row>
    <row r="12" spans="1:27">
      <c r="A12" s="42"/>
      <c r="B12" s="1"/>
      <c r="C12" s="1"/>
      <c r="D12" s="1"/>
      <c r="E12" s="1" t="s">
        <v>317</v>
      </c>
      <c r="F12" s="367" t="s">
        <v>317</v>
      </c>
      <c r="G12" s="368"/>
      <c r="H12" s="1"/>
      <c r="I12" s="1"/>
      <c r="J12" s="1" t="s">
        <v>317</v>
      </c>
      <c r="K12" s="42"/>
    </row>
    <row r="13" spans="1:27">
      <c r="A13" s="42"/>
      <c r="B13" s="1"/>
      <c r="C13" s="1"/>
      <c r="D13" s="1"/>
      <c r="E13" s="1" t="s">
        <v>317</v>
      </c>
      <c r="F13" s="367" t="s">
        <v>317</v>
      </c>
      <c r="G13" s="368"/>
      <c r="H13" s="1"/>
      <c r="I13" s="1"/>
      <c r="J13" s="1" t="s">
        <v>317</v>
      </c>
      <c r="K13" s="42"/>
    </row>
    <row r="14" spans="1:27">
      <c r="A14" s="42"/>
      <c r="B14" s="1"/>
      <c r="C14" s="1"/>
      <c r="D14" s="1"/>
      <c r="E14" s="1" t="s">
        <v>317</v>
      </c>
      <c r="F14" s="367" t="s">
        <v>317</v>
      </c>
      <c r="G14" s="368"/>
      <c r="H14" s="1"/>
      <c r="I14" s="1"/>
      <c r="J14" s="1" t="s">
        <v>317</v>
      </c>
      <c r="K14" s="42"/>
    </row>
    <row r="15" spans="1:27">
      <c r="A15" s="42"/>
      <c r="B15" s="1"/>
      <c r="C15" s="1"/>
      <c r="D15" s="1"/>
      <c r="E15" s="1" t="s">
        <v>317</v>
      </c>
      <c r="F15" s="367" t="s">
        <v>317</v>
      </c>
      <c r="G15" s="368"/>
      <c r="H15" s="1"/>
      <c r="I15" s="1"/>
      <c r="J15" s="1" t="s">
        <v>317</v>
      </c>
      <c r="K15" s="42"/>
    </row>
    <row r="16" spans="1:27">
      <c r="A16" s="42"/>
      <c r="B16" s="1"/>
      <c r="C16" s="1"/>
      <c r="D16" s="1"/>
      <c r="E16" s="1" t="s">
        <v>317</v>
      </c>
      <c r="F16" s="367" t="s">
        <v>317</v>
      </c>
      <c r="G16" s="368"/>
      <c r="H16" s="1"/>
      <c r="I16" s="1"/>
      <c r="J16" s="1" t="s">
        <v>317</v>
      </c>
      <c r="K16" s="42"/>
    </row>
    <row r="17" spans="1:11">
      <c r="A17" s="42"/>
      <c r="B17" s="1"/>
      <c r="C17" s="1"/>
      <c r="D17" s="1"/>
      <c r="E17" s="1" t="s">
        <v>317</v>
      </c>
      <c r="F17" s="367" t="s">
        <v>317</v>
      </c>
      <c r="G17" s="368"/>
      <c r="H17" s="1"/>
      <c r="I17" s="1"/>
      <c r="J17" s="1" t="s">
        <v>317</v>
      </c>
      <c r="K17" s="42"/>
    </row>
    <row r="18" spans="1:11" ht="18" customHeight="1">
      <c r="A18" s="42"/>
      <c r="B18" s="1"/>
      <c r="C18" s="1"/>
      <c r="D18" s="1"/>
      <c r="E18" s="1" t="s">
        <v>317</v>
      </c>
      <c r="F18" s="367" t="s">
        <v>317</v>
      </c>
      <c r="G18" s="368"/>
      <c r="H18" s="1"/>
      <c r="I18" s="1"/>
      <c r="J18" s="1" t="s">
        <v>317</v>
      </c>
      <c r="K18" s="42"/>
    </row>
    <row r="19" spans="1:11">
      <c r="A19" s="42"/>
      <c r="B19" s="1"/>
      <c r="C19" s="1"/>
      <c r="D19" s="1"/>
      <c r="E19" s="1" t="s">
        <v>317</v>
      </c>
      <c r="F19" s="367" t="s">
        <v>317</v>
      </c>
      <c r="G19" s="368"/>
      <c r="H19" s="1"/>
      <c r="I19" s="1"/>
      <c r="J19" s="1" t="s">
        <v>317</v>
      </c>
      <c r="K19" s="42"/>
    </row>
    <row r="20" spans="1:11" ht="13.5" customHeight="1">
      <c r="A20" s="42"/>
      <c r="B20" s="1"/>
      <c r="C20" s="1"/>
      <c r="D20" s="1"/>
      <c r="E20" s="1" t="s">
        <v>317</v>
      </c>
      <c r="F20" s="367" t="s">
        <v>317</v>
      </c>
      <c r="G20" s="368"/>
      <c r="H20" s="1"/>
      <c r="I20" s="1"/>
      <c r="J20" s="1" t="s">
        <v>317</v>
      </c>
      <c r="K20" s="42"/>
    </row>
    <row r="21" spans="1:11">
      <c r="A21" s="42"/>
      <c r="B21" s="1"/>
      <c r="C21" s="1"/>
      <c r="D21" s="1"/>
      <c r="E21" s="1" t="s">
        <v>317</v>
      </c>
      <c r="F21" s="367" t="s">
        <v>317</v>
      </c>
      <c r="G21" s="368"/>
      <c r="H21" s="1"/>
      <c r="I21" s="1"/>
      <c r="J21" s="1" t="s">
        <v>317</v>
      </c>
      <c r="K21" s="42"/>
    </row>
    <row r="22" spans="1:11" ht="13.5" customHeight="1">
      <c r="A22" s="42"/>
      <c r="B22" s="1"/>
      <c r="C22" s="1"/>
      <c r="D22" s="1"/>
      <c r="E22" s="1" t="s">
        <v>317</v>
      </c>
      <c r="F22" s="367" t="s">
        <v>317</v>
      </c>
      <c r="G22" s="368"/>
      <c r="H22" s="1"/>
      <c r="I22" s="1"/>
      <c r="J22" s="1" t="s">
        <v>317</v>
      </c>
      <c r="K22" s="42"/>
    </row>
    <row r="23" spans="1:11" ht="12.9" customHeight="1">
      <c r="A23" s="42"/>
      <c r="B23" s="1"/>
      <c r="C23" s="1"/>
      <c r="D23" s="1"/>
      <c r="E23" s="1" t="s">
        <v>317</v>
      </c>
      <c r="F23" s="367" t="s">
        <v>317</v>
      </c>
      <c r="G23" s="368"/>
      <c r="H23" s="1"/>
      <c r="I23" s="1"/>
      <c r="J23" s="1" t="s">
        <v>317</v>
      </c>
      <c r="K23" s="42"/>
    </row>
    <row r="24" spans="1:11" ht="15" customHeight="1">
      <c r="A24" s="42"/>
      <c r="B24" s="1"/>
      <c r="C24" s="1"/>
      <c r="D24" s="1"/>
      <c r="E24" s="1" t="s">
        <v>317</v>
      </c>
      <c r="F24" s="367" t="s">
        <v>317</v>
      </c>
      <c r="G24" s="368"/>
      <c r="H24" s="1"/>
      <c r="I24" s="1"/>
      <c r="J24" s="1" t="s">
        <v>317</v>
      </c>
      <c r="K24" s="42"/>
    </row>
    <row r="25" spans="1:11" ht="12.9" customHeight="1">
      <c r="A25" s="42"/>
      <c r="B25" s="1"/>
      <c r="C25" s="1"/>
      <c r="D25" s="1"/>
      <c r="E25" s="1" t="s">
        <v>317</v>
      </c>
      <c r="F25" s="367" t="s">
        <v>317</v>
      </c>
      <c r="G25" s="368"/>
      <c r="H25" s="1"/>
      <c r="I25" s="1"/>
      <c r="J25" s="1" t="s">
        <v>317</v>
      </c>
      <c r="K25" s="42"/>
    </row>
    <row r="26" spans="1:11" ht="15" customHeight="1">
      <c r="A26" s="42"/>
      <c r="B26" s="1"/>
      <c r="C26" s="1"/>
      <c r="D26" s="1"/>
      <c r="E26" s="1" t="s">
        <v>317</v>
      </c>
      <c r="F26" s="367" t="s">
        <v>317</v>
      </c>
      <c r="G26" s="368"/>
      <c r="H26" s="1"/>
      <c r="I26" s="1"/>
      <c r="J26" s="1" t="s">
        <v>317</v>
      </c>
      <c r="K26" s="42"/>
    </row>
    <row r="27" spans="1:11" ht="12.9" customHeight="1">
      <c r="A27" s="42"/>
      <c r="B27" s="1"/>
      <c r="C27" s="1"/>
      <c r="D27" s="1"/>
      <c r="E27" s="1" t="s">
        <v>317</v>
      </c>
      <c r="F27" s="367" t="s">
        <v>317</v>
      </c>
      <c r="G27" s="368"/>
      <c r="H27" s="1"/>
      <c r="I27" s="1"/>
      <c r="J27" s="1" t="s">
        <v>317</v>
      </c>
      <c r="K27" s="42"/>
    </row>
    <row r="28" spans="1:11">
      <c r="A28" s="42"/>
      <c r="B28" s="1"/>
      <c r="C28" s="1"/>
      <c r="D28" s="1"/>
      <c r="E28" s="1" t="s">
        <v>317</v>
      </c>
      <c r="F28" s="367" t="s">
        <v>317</v>
      </c>
      <c r="G28" s="368"/>
      <c r="H28" s="1"/>
      <c r="I28" s="1"/>
      <c r="J28" s="1" t="s">
        <v>317</v>
      </c>
      <c r="K28" s="42"/>
    </row>
    <row r="29" spans="1:11" ht="12.9" customHeight="1">
      <c r="A29" s="42"/>
      <c r="B29" s="1"/>
      <c r="C29" s="1"/>
      <c r="D29" s="1"/>
      <c r="E29" s="1" t="s">
        <v>317</v>
      </c>
      <c r="F29" s="367" t="s">
        <v>317</v>
      </c>
      <c r="G29" s="368"/>
      <c r="H29" s="1"/>
      <c r="I29" s="1"/>
      <c r="J29" s="1" t="s">
        <v>317</v>
      </c>
      <c r="K29" s="42"/>
    </row>
    <row r="30" spans="1:11">
      <c r="A30" s="42"/>
      <c r="B30" s="1"/>
      <c r="C30" s="1"/>
      <c r="D30" s="1"/>
      <c r="E30" s="1" t="s">
        <v>317</v>
      </c>
      <c r="F30" s="367" t="s">
        <v>317</v>
      </c>
      <c r="G30" s="368"/>
      <c r="H30" s="1"/>
      <c r="I30" s="1"/>
      <c r="J30" s="1" t="s">
        <v>317</v>
      </c>
      <c r="K30" s="42"/>
    </row>
    <row r="31" spans="1:11" ht="12.9" customHeight="1">
      <c r="A31" s="42"/>
      <c r="B31" s="1"/>
      <c r="C31" s="1"/>
      <c r="D31" s="1"/>
      <c r="E31" s="1" t="s">
        <v>317</v>
      </c>
      <c r="F31" s="367" t="s">
        <v>317</v>
      </c>
      <c r="G31" s="368"/>
      <c r="H31" s="1"/>
      <c r="I31" s="1"/>
      <c r="J31" s="1" t="s">
        <v>317</v>
      </c>
      <c r="K31" s="42"/>
    </row>
    <row r="32" spans="1:11">
      <c r="A32" s="42"/>
      <c r="B32" s="1"/>
      <c r="C32" s="1"/>
      <c r="D32" s="1"/>
      <c r="E32" s="1" t="s">
        <v>317</v>
      </c>
      <c r="F32" s="367" t="s">
        <v>317</v>
      </c>
      <c r="G32" s="368"/>
      <c r="H32" s="1"/>
      <c r="I32" s="1"/>
      <c r="J32" s="1" t="s">
        <v>317</v>
      </c>
      <c r="K32" s="42"/>
    </row>
    <row r="33" spans="1:11" ht="12.75" customHeight="1">
      <c r="A33" s="42"/>
      <c r="B33" s="1"/>
      <c r="C33" s="1"/>
      <c r="D33" s="1"/>
      <c r="E33" s="1" t="s">
        <v>317</v>
      </c>
      <c r="F33" s="367" t="s">
        <v>317</v>
      </c>
      <c r="G33" s="368"/>
      <c r="H33" s="1"/>
      <c r="I33" s="1"/>
      <c r="J33" s="1" t="s">
        <v>317</v>
      </c>
      <c r="K33" s="42"/>
    </row>
    <row r="34" spans="1:11" ht="12.9" customHeight="1">
      <c r="A34" s="42"/>
      <c r="B34" s="1"/>
      <c r="C34" s="1"/>
      <c r="D34" s="1"/>
      <c r="E34" s="1" t="s">
        <v>317</v>
      </c>
      <c r="F34" s="367" t="s">
        <v>317</v>
      </c>
      <c r="G34" s="368"/>
      <c r="H34" s="1"/>
      <c r="I34" s="1"/>
      <c r="J34" s="1" t="s">
        <v>317</v>
      </c>
      <c r="K34" s="42"/>
    </row>
    <row r="35" spans="1:11">
      <c r="A35" s="42"/>
      <c r="B35" s="1"/>
      <c r="C35" s="1"/>
      <c r="D35" s="1"/>
      <c r="E35" s="1" t="s">
        <v>317</v>
      </c>
      <c r="F35" s="367" t="s">
        <v>317</v>
      </c>
      <c r="G35" s="368"/>
      <c r="H35" s="1"/>
      <c r="I35" s="1"/>
      <c r="J35" s="1" t="s">
        <v>317</v>
      </c>
      <c r="K35" s="42"/>
    </row>
    <row r="36" spans="1:11" ht="12.9" customHeight="1">
      <c r="A36" s="42"/>
      <c r="B36" s="1"/>
      <c r="C36" s="1"/>
      <c r="D36" s="1"/>
      <c r="E36" s="1" t="s">
        <v>317</v>
      </c>
      <c r="F36" s="367" t="s">
        <v>317</v>
      </c>
      <c r="G36" s="368"/>
      <c r="H36" s="1"/>
      <c r="I36" s="1"/>
      <c r="J36" s="1" t="s">
        <v>317</v>
      </c>
      <c r="K36" s="42"/>
    </row>
    <row r="37" spans="1:11">
      <c r="A37" s="42"/>
      <c r="B37" s="1"/>
      <c r="C37" s="1"/>
      <c r="D37" s="1"/>
      <c r="E37" s="1" t="s">
        <v>317</v>
      </c>
      <c r="F37" s="367" t="s">
        <v>317</v>
      </c>
      <c r="G37" s="368"/>
      <c r="H37" s="1"/>
      <c r="I37" s="1"/>
      <c r="J37" s="1" t="s">
        <v>317</v>
      </c>
      <c r="K37" s="42"/>
    </row>
    <row r="38" spans="1:11" ht="12.9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5" customHeight="1">
      <c r="A39" s="42"/>
      <c r="B39" s="215" t="s">
        <v>459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2.9" customHeight="1">
      <c r="A40" s="42"/>
      <c r="B40" s="355"/>
      <c r="C40" s="356"/>
      <c r="D40" s="356"/>
      <c r="E40" s="356"/>
      <c r="F40" s="356"/>
      <c r="G40" s="356"/>
      <c r="H40" s="356"/>
      <c r="I40" s="356"/>
      <c r="J40" s="357"/>
      <c r="K40" s="42"/>
    </row>
    <row r="41" spans="1:11">
      <c r="A41" s="42"/>
      <c r="B41" s="358"/>
      <c r="C41" s="359"/>
      <c r="D41" s="359"/>
      <c r="E41" s="359"/>
      <c r="F41" s="359"/>
      <c r="G41" s="359"/>
      <c r="H41" s="359"/>
      <c r="I41" s="359"/>
      <c r="J41" s="360"/>
      <c r="K41" s="42"/>
    </row>
    <row r="42" spans="1:11" ht="13.5" customHeight="1">
      <c r="A42" s="42"/>
      <c r="B42" s="358"/>
      <c r="C42" s="359"/>
      <c r="D42" s="359"/>
      <c r="E42" s="359"/>
      <c r="F42" s="359"/>
      <c r="G42" s="359"/>
      <c r="H42" s="359"/>
      <c r="I42" s="359"/>
      <c r="J42" s="360"/>
      <c r="K42" s="42"/>
    </row>
    <row r="43" spans="1:11" ht="12.9" customHeight="1">
      <c r="A43" s="42"/>
      <c r="B43" s="358"/>
      <c r="C43" s="359"/>
      <c r="D43" s="359"/>
      <c r="E43" s="359"/>
      <c r="F43" s="359"/>
      <c r="G43" s="359"/>
      <c r="H43" s="359"/>
      <c r="I43" s="359"/>
      <c r="J43" s="360"/>
      <c r="K43" s="42"/>
    </row>
    <row r="44" spans="1:11" ht="15" customHeight="1">
      <c r="A44" s="42"/>
      <c r="B44" s="358"/>
      <c r="C44" s="359"/>
      <c r="D44" s="359"/>
      <c r="E44" s="359"/>
      <c r="F44" s="359"/>
      <c r="G44" s="359"/>
      <c r="H44" s="359"/>
      <c r="I44" s="359"/>
      <c r="J44" s="360"/>
      <c r="K44" s="42"/>
    </row>
    <row r="45" spans="1:11" ht="12.9" customHeight="1">
      <c r="A45" s="42"/>
      <c r="B45" s="358"/>
      <c r="C45" s="359"/>
      <c r="D45" s="359"/>
      <c r="E45" s="359"/>
      <c r="F45" s="359"/>
      <c r="G45" s="359"/>
      <c r="H45" s="359"/>
      <c r="I45" s="359"/>
      <c r="J45" s="360"/>
      <c r="K45" s="42"/>
    </row>
    <row r="46" spans="1:11" ht="15" customHeight="1">
      <c r="A46" s="42"/>
      <c r="B46" s="358"/>
      <c r="C46" s="359"/>
      <c r="D46" s="359"/>
      <c r="E46" s="359"/>
      <c r="F46" s="359"/>
      <c r="G46" s="359"/>
      <c r="H46" s="359"/>
      <c r="I46" s="359"/>
      <c r="J46" s="360"/>
      <c r="K46" s="42"/>
    </row>
    <row r="47" spans="1:11" ht="15" customHeight="1">
      <c r="A47" s="42"/>
      <c r="B47" s="358"/>
      <c r="C47" s="359"/>
      <c r="D47" s="359"/>
      <c r="E47" s="359"/>
      <c r="F47" s="359"/>
      <c r="G47" s="359"/>
      <c r="H47" s="359"/>
      <c r="I47" s="359"/>
      <c r="J47" s="360"/>
      <c r="K47" s="42"/>
    </row>
    <row r="48" spans="1:11" ht="15" customHeight="1">
      <c r="A48" s="42"/>
      <c r="B48" s="361"/>
      <c r="C48" s="362"/>
      <c r="D48" s="362"/>
      <c r="E48" s="362"/>
      <c r="F48" s="362"/>
      <c r="G48" s="362"/>
      <c r="H48" s="362"/>
      <c r="I48" s="362"/>
      <c r="J48" s="363"/>
      <c r="K48" s="42"/>
    </row>
    <row r="49" spans="1:11" ht="1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163" t="s">
        <v>469</v>
      </c>
      <c r="K51" s="42"/>
    </row>
    <row r="52" spans="1:11" ht="15" customHeight="1"/>
    <row r="53" spans="1:11" ht="15" customHeight="1"/>
    <row r="54" spans="1:11" ht="2.25" hidden="1" customHeight="1"/>
    <row r="55" spans="1:11" ht="24.75" customHeight="1"/>
    <row r="56" spans="1:11" ht="62.25" customHeight="1"/>
    <row r="57" spans="1:11" ht="10.5" customHeight="1"/>
    <row r="58" spans="1:11" ht="12.75" customHeight="1"/>
    <row r="59" spans="1:11" ht="19.5" customHeight="1"/>
    <row r="60" spans="1:11" ht="19.5" customHeight="1"/>
    <row r="61" spans="1:11" ht="19.5" customHeight="1"/>
    <row r="64" spans="1:11" ht="15.75" customHeight="1"/>
    <row r="65" ht="6.75" customHeight="1"/>
    <row r="66" ht="12.9" customHeight="1"/>
    <row r="67" ht="12.9" customHeight="1"/>
    <row r="68" ht="12.9" customHeight="1"/>
    <row r="69" ht="12.9" customHeight="1"/>
    <row r="70" ht="12.9" customHeight="1"/>
    <row r="71" ht="12.9" customHeight="1"/>
    <row r="72" ht="12.9" customHeight="1"/>
    <row r="73" ht="12.9" customHeight="1"/>
    <row r="74" ht="12.9" customHeight="1"/>
    <row r="75" ht="12.9" customHeight="1"/>
    <row r="76" ht="12.9" customHeight="1"/>
    <row r="77" ht="12.9" customHeight="1"/>
    <row r="78" ht="12.9" customHeight="1"/>
    <row r="79" ht="12.9" customHeight="1"/>
    <row r="80" ht="12.9" customHeight="1"/>
    <row r="81" ht="12.9" customHeight="1"/>
    <row r="82" ht="12.9" customHeight="1"/>
    <row r="83" ht="12.9" customHeight="1"/>
    <row r="84" ht="12.9" customHeight="1"/>
    <row r="85" ht="12.9" customHeight="1"/>
    <row r="86" ht="12.9" customHeight="1"/>
    <row r="87" ht="12.9" customHeight="1"/>
    <row r="88" ht="13.5" customHeight="1"/>
    <row r="89" ht="12.9" customHeight="1"/>
    <row r="90" ht="12.9" customHeight="1"/>
    <row r="91" ht="12.9" customHeight="1"/>
    <row r="92" ht="12.9" customHeight="1"/>
    <row r="93" ht="12.9" customHeight="1"/>
    <row r="94" ht="13.5" customHeight="1"/>
    <row r="95" ht="12.9" customHeight="1"/>
    <row r="96" ht="12.9" customHeight="1"/>
    <row r="97" ht="12.9" customHeight="1"/>
    <row r="98" ht="12.9" customHeight="1"/>
    <row r="99" ht="12.9" customHeight="1"/>
    <row r="100" ht="12" customHeight="1"/>
    <row r="101" ht="13.5" customHeight="1"/>
    <row r="102" ht="12.9" customHeight="1"/>
    <row r="103" ht="12.9" customHeight="1"/>
    <row r="104" ht="12.9" customHeight="1"/>
    <row r="105" ht="12.9" customHeight="1"/>
    <row r="106" ht="12.9" customHeight="1"/>
    <row r="107" ht="12.9" customHeight="1"/>
    <row r="108" ht="12.9" customHeight="1"/>
    <row r="109" ht="12.9" customHeight="1"/>
    <row r="110" ht="12.9" customHeight="1"/>
    <row r="111" ht="12.9" customHeight="1"/>
    <row r="112" ht="12.9" customHeight="1"/>
    <row r="113" ht="12.9" customHeight="1"/>
    <row r="114" ht="12.9" customHeight="1"/>
    <row r="115" ht="12.9" customHeight="1"/>
    <row r="116" ht="12.9" customHeight="1"/>
    <row r="117" ht="12.75" customHeight="1"/>
    <row r="118" ht="14.25" customHeight="1"/>
    <row r="119" ht="13.5" customHeight="1"/>
    <row r="120" ht="12.9" customHeight="1"/>
    <row r="121" ht="12.9" customHeight="1"/>
    <row r="122" ht="12.9" customHeight="1"/>
    <row r="123" ht="12.9" customHeight="1"/>
    <row r="124" ht="12.9" customHeight="1"/>
    <row r="125" ht="12.9" customHeight="1"/>
    <row r="126" ht="12.9" customHeight="1"/>
    <row r="127" ht="12.9" customHeight="1"/>
    <row r="128" ht="12.9" customHeight="1"/>
    <row r="129" ht="12.9" customHeight="1"/>
    <row r="130" ht="12.9" customHeight="1"/>
    <row r="131" ht="12.75" customHeight="1"/>
    <row r="132" ht="13.5" customHeight="1"/>
    <row r="133" ht="12.9" customHeight="1"/>
    <row r="134" ht="12.9" customHeight="1"/>
    <row r="135" ht="12.9" customHeight="1"/>
    <row r="136" ht="12.9" customHeight="1"/>
    <row r="137" ht="16.5" customHeight="1"/>
    <row r="138" ht="12" customHeight="1"/>
    <row r="139" ht="6" customHeight="1"/>
    <row r="144" ht="12" customHeight="1"/>
  </sheetData>
  <sheetProtection selectLockedCells="1"/>
  <mergeCells count="35">
    <mergeCell ref="B1:C1"/>
    <mergeCell ref="F36:G36"/>
    <mergeCell ref="F37:G37"/>
    <mergeCell ref="B40:J48"/>
    <mergeCell ref="F31:G31"/>
    <mergeCell ref="F32:G32"/>
    <mergeCell ref="F33:G33"/>
    <mergeCell ref="F34:G34"/>
    <mergeCell ref="F35:G35"/>
    <mergeCell ref="F16:G16"/>
    <mergeCell ref="F17:G17"/>
    <mergeCell ref="F18:G18"/>
    <mergeCell ref="F19:G19"/>
    <mergeCell ref="C2:I2"/>
    <mergeCell ref="F11:G11"/>
    <mergeCell ref="F12:G12"/>
    <mergeCell ref="F13:G13"/>
    <mergeCell ref="F14:G14"/>
    <mergeCell ref="F15:G15"/>
    <mergeCell ref="F6:G6"/>
    <mergeCell ref="F7:G7"/>
    <mergeCell ref="F8:G8"/>
    <mergeCell ref="F9:G9"/>
    <mergeCell ref="F10:G10"/>
    <mergeCell ref="F20:G20"/>
    <mergeCell ref="F21:G21"/>
    <mergeCell ref="F22:G22"/>
    <mergeCell ref="F23:G23"/>
    <mergeCell ref="F24:G24"/>
    <mergeCell ref="F30:G30"/>
    <mergeCell ref="F25:G25"/>
    <mergeCell ref="F26:G26"/>
    <mergeCell ref="F27:G27"/>
    <mergeCell ref="F28:G28"/>
    <mergeCell ref="F29:G29"/>
  </mergeCells>
  <conditionalFormatting sqref="H13:AB13 H15:AB15 K17:AB17 K19:AB19 H9:W9 A15:D15 A13:D13 A11:D11 A9:D9 H11:N11 A19 A17 C38:J39 B38 B40">
    <cfRule type="cellIs" dxfId="6" priority="14" stopIfTrue="1" operator="equal">
      <formula>0</formula>
    </cfRule>
  </conditionalFormatting>
  <conditionalFormatting sqref="U5">
    <cfRule type="containsText" dxfId="5" priority="12" stopIfTrue="1" operator="containsText" text="Assigned by Idaho Power">
      <formula>NOT(ISERROR(SEARCH("Assigned by Idaho Power",U5)))</formula>
    </cfRule>
  </conditionalFormatting>
  <conditionalFormatting sqref="U4:AB4 U6 Z5:Z6">
    <cfRule type="cellIs" dxfId="4" priority="11" stopIfTrue="1" operator="equal">
      <formula>0</formula>
    </cfRule>
  </conditionalFormatting>
  <conditionalFormatting sqref="U3:AB3">
    <cfRule type="cellIs" dxfId="3" priority="8" stopIfTrue="1" operator="equal">
      <formula>0</formula>
    </cfRule>
  </conditionalFormatting>
  <conditionalFormatting sqref="A44">
    <cfRule type="containsText" dxfId="2" priority="4" stopIfTrue="1" operator="containsText" text="1900">
      <formula>NOT(ISERROR(SEARCH("1900",A44)))</formula>
    </cfRule>
  </conditionalFormatting>
  <dataValidations count="5">
    <dataValidation type="list" allowBlank="1" showInputMessage="1" showErrorMessage="1" sqref="J39">
      <formula1>Doors</formula1>
    </dataValidation>
    <dataValidation type="list" allowBlank="1" showInputMessage="1" showErrorMessage="1" sqref="J38">
      <formula1>YesNo</formula1>
    </dataValidation>
    <dataValidation type="list" allowBlank="1" showInputMessage="1" showErrorMessage="1" sqref="J7:J37">
      <formula1>LoadingPercent</formula1>
    </dataValidation>
    <dataValidation type="list" allowBlank="1" showInputMessage="1" showErrorMessage="1" sqref="E7:E37">
      <formula1>MotorService</formula1>
    </dataValidation>
    <dataValidation type="list" allowBlank="1" showInputMessage="1" showErrorMessage="1" sqref="F7:G37">
      <formula1>MotorControl</formula1>
    </dataValidation>
  </dataValidations>
  <printOptions horizontalCentered="1"/>
  <pageMargins left="0.2" right="0.2" top="0.5" bottom="0.25" header="0.3" footer="0.3"/>
  <pageSetup scale="76" fitToHeight="2" orientation="portrait" r:id="rId1"/>
  <rowBreaks count="1" manualBreakCount="1">
    <brk id="62" max="2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55"/>
  <sheetViews>
    <sheetView showGridLines="0" zoomScaleNormal="100" workbookViewId="0">
      <selection activeCell="B6" sqref="B6"/>
    </sheetView>
  </sheetViews>
  <sheetFormatPr defaultColWidth="9.109375" defaultRowHeight="14.4"/>
  <cols>
    <col min="1" max="1" width="6.5546875" style="247" customWidth="1"/>
    <col min="2" max="2" width="5.44140625" style="247" customWidth="1"/>
    <col min="3" max="3" width="13.6640625" style="247" customWidth="1"/>
    <col min="4" max="4" width="12.44140625" style="247" bestFit="1" customWidth="1"/>
    <col min="5" max="5" width="12.6640625" style="247" bestFit="1" customWidth="1"/>
    <col min="6" max="6" width="5.6640625" style="247" customWidth="1"/>
    <col min="7" max="7" width="9.6640625" style="247" customWidth="1"/>
    <col min="8" max="8" width="12.6640625" style="247" bestFit="1" customWidth="1"/>
    <col min="9" max="9" width="14" style="247" customWidth="1"/>
    <col min="10" max="10" width="14.5546875" style="247" customWidth="1"/>
    <col min="11" max="11" width="9.109375" style="247" customWidth="1"/>
    <col min="12" max="12" width="6.6640625" style="247" customWidth="1"/>
    <col min="13" max="13" width="5.88671875" style="247" customWidth="1"/>
    <col min="14" max="16384" width="9.109375" style="247"/>
  </cols>
  <sheetData>
    <row r="1" spans="1:27">
      <c r="A1" s="156" t="s">
        <v>342</v>
      </c>
      <c r="B1" s="157"/>
      <c r="C1" s="245"/>
      <c r="D1" s="234"/>
      <c r="E1" s="234"/>
      <c r="F1" s="158"/>
      <c r="G1" s="158"/>
      <c r="H1" s="158"/>
      <c r="I1" s="158"/>
      <c r="J1" s="7"/>
      <c r="K1" s="7"/>
      <c r="L1" s="7"/>
    </row>
    <row r="2" spans="1:27" ht="15" customHeight="1">
      <c r="C2" s="267" t="s">
        <v>460</v>
      </c>
      <c r="D2" s="267"/>
      <c r="E2" s="267"/>
      <c r="F2" s="267"/>
      <c r="G2" s="267"/>
      <c r="H2" s="267"/>
      <c r="I2" s="267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27" ht="15" customHeight="1"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27" ht="7.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27" ht="21">
      <c r="A5" s="42"/>
      <c r="B5" s="238" t="s">
        <v>396</v>
      </c>
      <c r="C5" s="238"/>
      <c r="D5" s="238"/>
      <c r="E5" s="238"/>
      <c r="F5" s="238"/>
      <c r="G5" s="238"/>
      <c r="H5" s="238"/>
      <c r="I5" s="238"/>
      <c r="J5" s="238"/>
      <c r="K5" s="238"/>
    </row>
    <row r="6" spans="1:27" ht="32.25" customHeight="1">
      <c r="A6" s="42"/>
      <c r="B6" s="235" t="s">
        <v>343</v>
      </c>
      <c r="C6" s="235" t="s">
        <v>61</v>
      </c>
      <c r="D6" s="235" t="s">
        <v>344</v>
      </c>
      <c r="E6" s="235" t="s">
        <v>345</v>
      </c>
      <c r="F6" s="235" t="s">
        <v>346</v>
      </c>
      <c r="G6" s="240" t="s">
        <v>354</v>
      </c>
      <c r="H6" s="235" t="s">
        <v>18</v>
      </c>
      <c r="I6" s="236" t="s">
        <v>355</v>
      </c>
      <c r="J6" s="236" t="s">
        <v>378</v>
      </c>
      <c r="K6" s="42"/>
    </row>
    <row r="7" spans="1:27">
      <c r="A7" s="42"/>
      <c r="B7" s="1"/>
      <c r="C7" s="1"/>
      <c r="D7" s="1"/>
      <c r="E7" s="1" t="s">
        <v>317</v>
      </c>
      <c r="F7" s="1"/>
      <c r="G7" s="1"/>
      <c r="H7" s="1" t="s">
        <v>317</v>
      </c>
      <c r="I7" s="1"/>
      <c r="J7" s="1"/>
      <c r="K7" s="42"/>
    </row>
    <row r="8" spans="1:27">
      <c r="A8" s="42"/>
      <c r="B8" s="1"/>
      <c r="C8" s="1"/>
      <c r="D8" s="1"/>
      <c r="E8" s="1" t="s">
        <v>317</v>
      </c>
      <c r="F8" s="1"/>
      <c r="G8" s="1"/>
      <c r="H8" s="1" t="s">
        <v>317</v>
      </c>
      <c r="I8" s="1"/>
      <c r="J8" s="1"/>
      <c r="K8" s="42"/>
    </row>
    <row r="9" spans="1:27">
      <c r="A9" s="42"/>
      <c r="B9" s="1"/>
      <c r="C9" s="1"/>
      <c r="D9" s="1"/>
      <c r="E9" s="1" t="s">
        <v>317</v>
      </c>
      <c r="F9" s="1"/>
      <c r="G9" s="1"/>
      <c r="H9" s="1" t="s">
        <v>317</v>
      </c>
      <c r="I9" s="1"/>
      <c r="J9" s="1"/>
      <c r="K9" s="42"/>
    </row>
    <row r="10" spans="1:27">
      <c r="A10" s="42"/>
      <c r="B10" s="1"/>
      <c r="C10" s="1"/>
      <c r="D10" s="1"/>
      <c r="E10" s="1" t="s">
        <v>317</v>
      </c>
      <c r="F10" s="1"/>
      <c r="G10" s="1"/>
      <c r="H10" s="1" t="s">
        <v>317</v>
      </c>
      <c r="I10" s="1"/>
      <c r="J10" s="1"/>
      <c r="K10" s="42"/>
    </row>
    <row r="11" spans="1:27">
      <c r="A11" s="42"/>
      <c r="B11" s="1"/>
      <c r="C11" s="1"/>
      <c r="D11" s="1"/>
      <c r="E11" s="1" t="s">
        <v>317</v>
      </c>
      <c r="F11" s="1"/>
      <c r="G11" s="1"/>
      <c r="H11" s="1" t="s">
        <v>317</v>
      </c>
      <c r="I11" s="1"/>
      <c r="J11" s="1"/>
      <c r="K11" s="42"/>
    </row>
    <row r="12" spans="1:27">
      <c r="A12" s="42"/>
      <c r="B12" s="1"/>
      <c r="C12" s="1"/>
      <c r="D12" s="1"/>
      <c r="E12" s="1" t="s">
        <v>317</v>
      </c>
      <c r="F12" s="1"/>
      <c r="G12" s="1"/>
      <c r="H12" s="1" t="s">
        <v>317</v>
      </c>
      <c r="I12" s="1"/>
      <c r="J12" s="1"/>
      <c r="K12" s="42"/>
    </row>
    <row r="13" spans="1:27">
      <c r="A13" s="42"/>
      <c r="B13" s="1"/>
      <c r="C13" s="1"/>
      <c r="D13" s="1"/>
      <c r="E13" s="1" t="s">
        <v>317</v>
      </c>
      <c r="F13" s="1"/>
      <c r="G13" s="1"/>
      <c r="H13" s="1" t="s">
        <v>317</v>
      </c>
      <c r="I13" s="1"/>
      <c r="J13" s="1"/>
      <c r="K13" s="42"/>
    </row>
    <row r="14" spans="1:27">
      <c r="A14" s="42"/>
      <c r="B14" s="1"/>
      <c r="C14" s="1"/>
      <c r="D14" s="1"/>
      <c r="E14" s="1" t="s">
        <v>317</v>
      </c>
      <c r="F14" s="1"/>
      <c r="G14" s="1"/>
      <c r="H14" s="1" t="s">
        <v>317</v>
      </c>
      <c r="I14" s="1"/>
      <c r="J14" s="1"/>
      <c r="K14" s="42"/>
    </row>
    <row r="15" spans="1:27">
      <c r="A15" s="42"/>
      <c r="B15" s="1"/>
      <c r="C15" s="1"/>
      <c r="D15" s="1"/>
      <c r="E15" s="1" t="s">
        <v>317</v>
      </c>
      <c r="F15" s="1"/>
      <c r="G15" s="1"/>
      <c r="H15" s="1" t="s">
        <v>317</v>
      </c>
      <c r="I15" s="1"/>
      <c r="J15" s="1"/>
      <c r="K15" s="42"/>
    </row>
    <row r="16" spans="1:27">
      <c r="A16" s="42"/>
      <c r="B16" s="1"/>
      <c r="C16" s="1"/>
      <c r="D16" s="1"/>
      <c r="E16" s="1" t="s">
        <v>317</v>
      </c>
      <c r="F16" s="1"/>
      <c r="G16" s="1"/>
      <c r="H16" s="1" t="s">
        <v>317</v>
      </c>
      <c r="I16" s="1"/>
      <c r="J16" s="1"/>
      <c r="K16" s="42"/>
    </row>
    <row r="17" spans="1:1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1">
      <c r="A18" s="42"/>
      <c r="B18" s="238" t="s">
        <v>375</v>
      </c>
      <c r="C18" s="42"/>
      <c r="D18" s="42"/>
      <c r="E18" s="42"/>
      <c r="F18" s="42"/>
      <c r="G18" s="42"/>
      <c r="H18" s="42"/>
      <c r="I18" s="42"/>
      <c r="J18" s="42"/>
      <c r="K18" s="42"/>
    </row>
    <row r="19" spans="1:11">
      <c r="A19" s="42"/>
      <c r="B19" s="235" t="s">
        <v>343</v>
      </c>
      <c r="C19" s="235" t="s">
        <v>41</v>
      </c>
      <c r="D19" s="235" t="s">
        <v>356</v>
      </c>
      <c r="E19" s="42"/>
      <c r="F19" s="42" t="s">
        <v>361</v>
      </c>
      <c r="G19" s="42"/>
      <c r="H19" s="42"/>
      <c r="I19" s="1"/>
      <c r="J19" s="42" t="s">
        <v>362</v>
      </c>
      <c r="K19" s="42"/>
    </row>
    <row r="20" spans="1:11">
      <c r="A20" s="42"/>
      <c r="B20" s="1"/>
      <c r="C20" s="1" t="s">
        <v>317</v>
      </c>
      <c r="D20" s="1"/>
      <c r="E20" s="42"/>
      <c r="F20" s="42" t="s">
        <v>359</v>
      </c>
      <c r="G20" s="42"/>
      <c r="H20" s="42"/>
      <c r="I20" s="1"/>
      <c r="J20" s="42" t="s">
        <v>363</v>
      </c>
      <c r="K20" s="42"/>
    </row>
    <row r="21" spans="1:11">
      <c r="A21" s="42"/>
      <c r="B21" s="1"/>
      <c r="C21" s="1" t="s">
        <v>317</v>
      </c>
      <c r="D21" s="1"/>
      <c r="E21" s="42"/>
      <c r="F21" s="42" t="s">
        <v>360</v>
      </c>
      <c r="G21" s="42"/>
      <c r="H21" s="42"/>
      <c r="I21" s="1"/>
      <c r="J21" s="42" t="s">
        <v>364</v>
      </c>
      <c r="K21" s="42"/>
    </row>
    <row r="22" spans="1:11">
      <c r="A22" s="42"/>
      <c r="B22" s="1"/>
      <c r="C22" s="1" t="s">
        <v>317</v>
      </c>
      <c r="D22" s="1"/>
      <c r="E22" s="42"/>
      <c r="F22" s="42" t="s">
        <v>370</v>
      </c>
      <c r="G22" s="42"/>
      <c r="H22" s="42"/>
      <c r="I22" s="1"/>
      <c r="J22" s="42"/>
      <c r="K22" s="42"/>
    </row>
    <row r="23" spans="1:11">
      <c r="A23" s="42"/>
      <c r="B23" s="1"/>
      <c r="C23" s="1" t="s">
        <v>317</v>
      </c>
      <c r="D23" s="1"/>
      <c r="E23" s="42"/>
      <c r="F23" s="42" t="s">
        <v>371</v>
      </c>
      <c r="G23" s="42"/>
      <c r="H23" s="42"/>
      <c r="I23" s="1"/>
      <c r="J23" s="42"/>
      <c r="K23" s="42"/>
    </row>
    <row r="24" spans="1:1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21">
      <c r="A25" s="42"/>
      <c r="B25" s="238" t="s">
        <v>365</v>
      </c>
      <c r="C25" s="42"/>
      <c r="D25" s="42"/>
      <c r="E25" s="42"/>
      <c r="F25" s="42"/>
      <c r="G25" s="42"/>
      <c r="H25" s="246" t="s">
        <v>372</v>
      </c>
      <c r="I25" s="42"/>
      <c r="J25" s="42"/>
      <c r="K25" s="42"/>
    </row>
    <row r="26" spans="1:11" ht="31.5" customHeight="1">
      <c r="A26" s="42"/>
      <c r="B26" s="235" t="s">
        <v>343</v>
      </c>
      <c r="C26" s="235" t="s">
        <v>344</v>
      </c>
      <c r="D26" s="235" t="s">
        <v>366</v>
      </c>
      <c r="E26" s="243" t="s">
        <v>41</v>
      </c>
      <c r="F26" s="328" t="s">
        <v>367</v>
      </c>
      <c r="G26" s="328"/>
      <c r="H26" s="42"/>
      <c r="I26" s="215" t="s">
        <v>379</v>
      </c>
      <c r="J26" s="239"/>
      <c r="K26" s="42"/>
    </row>
    <row r="27" spans="1:11">
      <c r="A27" s="42"/>
      <c r="B27" s="1"/>
      <c r="C27" s="1"/>
      <c r="D27" s="1" t="s">
        <v>317</v>
      </c>
      <c r="E27" s="1" t="s">
        <v>317</v>
      </c>
      <c r="F27" s="329"/>
      <c r="G27" s="329"/>
      <c r="H27" s="42"/>
      <c r="I27" s="235" t="s">
        <v>368</v>
      </c>
      <c r="J27" s="235" t="s">
        <v>369</v>
      </c>
      <c r="K27" s="42"/>
    </row>
    <row r="28" spans="1:11">
      <c r="A28" s="42"/>
      <c r="B28" s="1"/>
      <c r="C28" s="1"/>
      <c r="D28" s="1" t="s">
        <v>317</v>
      </c>
      <c r="E28" s="1" t="s">
        <v>317</v>
      </c>
      <c r="F28" s="329"/>
      <c r="G28" s="329"/>
      <c r="H28" s="42"/>
      <c r="I28" s="1"/>
      <c r="J28" s="1"/>
      <c r="K28" s="42"/>
    </row>
    <row r="29" spans="1:11">
      <c r="A29" s="42"/>
      <c r="B29" s="1"/>
      <c r="C29" s="1"/>
      <c r="D29" s="1" t="s">
        <v>317</v>
      </c>
      <c r="E29" s="1" t="s">
        <v>317</v>
      </c>
      <c r="F29" s="329"/>
      <c r="G29" s="329"/>
      <c r="H29" s="42"/>
      <c r="I29" s="1"/>
      <c r="J29" s="1"/>
      <c r="K29" s="42"/>
    </row>
    <row r="30" spans="1:11">
      <c r="A30" s="42"/>
      <c r="B30" s="1"/>
      <c r="C30" s="1"/>
      <c r="D30" s="1" t="s">
        <v>317</v>
      </c>
      <c r="E30" s="1" t="s">
        <v>317</v>
      </c>
      <c r="F30" s="329"/>
      <c r="G30" s="329"/>
      <c r="H30" s="42"/>
      <c r="I30" s="1"/>
      <c r="J30" s="1"/>
      <c r="K30" s="42"/>
    </row>
    <row r="31" spans="1:11">
      <c r="A31" s="42"/>
      <c r="B31" s="42"/>
      <c r="C31" s="42"/>
      <c r="D31" s="42"/>
      <c r="E31" s="42"/>
      <c r="F31" s="42"/>
      <c r="G31" s="42"/>
      <c r="H31" s="42"/>
      <c r="I31" s="1"/>
      <c r="J31" s="1"/>
      <c r="K31" s="42"/>
    </row>
    <row r="32" spans="1:11">
      <c r="A32" s="42"/>
      <c r="B32" s="215" t="s">
        <v>373</v>
      </c>
      <c r="C32" s="42"/>
      <c r="D32" s="42"/>
      <c r="E32" s="42"/>
      <c r="F32" s="42"/>
      <c r="G32" s="42"/>
      <c r="H32" s="42"/>
      <c r="I32" s="1"/>
      <c r="J32" s="1"/>
      <c r="K32" s="42"/>
    </row>
    <row r="33" spans="1:11">
      <c r="A33" s="42"/>
      <c r="B33" s="330"/>
      <c r="C33" s="331"/>
      <c r="D33" s="331"/>
      <c r="E33" s="331"/>
      <c r="F33" s="331"/>
      <c r="G33" s="332"/>
      <c r="H33" s="42"/>
      <c r="I33" s="42"/>
      <c r="J33" s="42"/>
      <c r="K33" s="42"/>
    </row>
    <row r="34" spans="1:11" ht="12.9" customHeight="1">
      <c r="A34" s="42"/>
      <c r="B34" s="333"/>
      <c r="C34" s="334"/>
      <c r="D34" s="334"/>
      <c r="E34" s="334"/>
      <c r="F34" s="334"/>
      <c r="G34" s="335"/>
      <c r="H34" s="42"/>
      <c r="I34" s="215" t="s">
        <v>379</v>
      </c>
      <c r="J34" s="239"/>
      <c r="K34" s="42"/>
    </row>
    <row r="35" spans="1:11">
      <c r="A35" s="42"/>
      <c r="B35" s="333"/>
      <c r="C35" s="334"/>
      <c r="D35" s="334"/>
      <c r="E35" s="334"/>
      <c r="F35" s="334"/>
      <c r="G35" s="335"/>
      <c r="H35" s="42"/>
      <c r="I35" s="242" t="s">
        <v>368</v>
      </c>
      <c r="J35" s="235" t="s">
        <v>369</v>
      </c>
      <c r="K35" s="42"/>
    </row>
    <row r="36" spans="1:11" ht="12.9" customHeight="1">
      <c r="A36" s="42"/>
      <c r="B36" s="336"/>
      <c r="C36" s="337"/>
      <c r="D36" s="337"/>
      <c r="E36" s="337"/>
      <c r="F36" s="337"/>
      <c r="G36" s="338"/>
      <c r="H36" s="42"/>
      <c r="I36" s="241"/>
      <c r="J36" s="1"/>
      <c r="K36" s="42"/>
    </row>
    <row r="37" spans="1:11">
      <c r="A37" s="42"/>
      <c r="B37" s="42"/>
      <c r="C37" s="42"/>
      <c r="D37" s="42"/>
      <c r="E37" s="42"/>
      <c r="F37" s="42"/>
      <c r="G37" s="42"/>
      <c r="H37" s="42"/>
      <c r="I37" s="241"/>
      <c r="J37" s="1"/>
      <c r="K37" s="42"/>
    </row>
    <row r="38" spans="1:11" ht="12.9" customHeight="1">
      <c r="A38" s="42"/>
      <c r="B38" s="215" t="s">
        <v>376</v>
      </c>
      <c r="C38" s="42"/>
      <c r="D38" s="42"/>
      <c r="E38" s="42"/>
      <c r="F38" s="42"/>
      <c r="G38" s="42"/>
      <c r="H38" s="42"/>
      <c r="I38" s="241"/>
      <c r="J38" s="1"/>
      <c r="K38" s="42"/>
    </row>
    <row r="39" spans="1:11">
      <c r="A39" s="42"/>
      <c r="B39" s="215" t="s">
        <v>377</v>
      </c>
      <c r="C39" s="42"/>
      <c r="D39" s="42"/>
      <c r="E39" s="42"/>
      <c r="F39" s="42"/>
      <c r="G39" s="42"/>
      <c r="H39" s="42"/>
      <c r="I39" s="241"/>
      <c r="J39" s="1"/>
      <c r="K39" s="42"/>
    </row>
    <row r="40" spans="1:11" ht="12.75" customHeight="1">
      <c r="A40" s="42"/>
      <c r="B40" s="330"/>
      <c r="C40" s="331"/>
      <c r="D40" s="331"/>
      <c r="E40" s="331"/>
      <c r="F40" s="331"/>
      <c r="G40" s="332"/>
      <c r="H40" s="42"/>
      <c r="I40" s="241"/>
      <c r="J40" s="1"/>
      <c r="K40" s="42"/>
    </row>
    <row r="41" spans="1:11" ht="15" customHeight="1">
      <c r="A41" s="42"/>
      <c r="B41" s="333"/>
      <c r="C41" s="334"/>
      <c r="D41" s="334"/>
      <c r="E41" s="334"/>
      <c r="F41" s="334"/>
      <c r="G41" s="335"/>
      <c r="H41" s="42"/>
      <c r="I41" s="42"/>
      <c r="J41" s="42"/>
      <c r="K41" s="42"/>
    </row>
    <row r="42" spans="1:11" ht="12.75" customHeight="1">
      <c r="A42" s="42"/>
      <c r="B42" s="336"/>
      <c r="C42" s="337"/>
      <c r="D42" s="337"/>
      <c r="E42" s="337"/>
      <c r="F42" s="337"/>
      <c r="G42" s="338"/>
      <c r="H42" s="42"/>
      <c r="I42" s="215" t="s">
        <v>379</v>
      </c>
      <c r="J42" s="239"/>
      <c r="K42" s="42"/>
    </row>
    <row r="43" spans="1:11" ht="15" customHeight="1">
      <c r="A43" s="42"/>
      <c r="B43" s="42"/>
      <c r="C43" s="42"/>
      <c r="D43" s="42"/>
      <c r="E43" s="42"/>
      <c r="F43" s="42"/>
      <c r="G43" s="42"/>
      <c r="H43" s="42"/>
      <c r="I43" s="242" t="s">
        <v>368</v>
      </c>
      <c r="J43" s="235" t="s">
        <v>369</v>
      </c>
      <c r="K43" s="42"/>
    </row>
    <row r="44" spans="1:11" ht="4.5" customHeight="1">
      <c r="A44" s="42"/>
      <c r="B44" s="215" t="s">
        <v>374</v>
      </c>
      <c r="C44" s="42"/>
      <c r="D44" s="42"/>
      <c r="E44" s="42"/>
      <c r="F44" s="42"/>
      <c r="G44" s="42"/>
      <c r="H44" s="42"/>
      <c r="I44" s="241"/>
      <c r="J44" s="1"/>
      <c r="K44" s="42"/>
    </row>
    <row r="45" spans="1:11" ht="18" hidden="1" customHeight="1">
      <c r="A45" s="42"/>
      <c r="B45" s="330"/>
      <c r="C45" s="331"/>
      <c r="D45" s="331"/>
      <c r="E45" s="331"/>
      <c r="F45" s="331"/>
      <c r="G45" s="332"/>
      <c r="H45" s="42"/>
      <c r="I45" s="241"/>
      <c r="J45" s="1"/>
      <c r="K45" s="42"/>
    </row>
    <row r="46" spans="1:11" ht="3" hidden="1" customHeight="1">
      <c r="A46" s="42"/>
      <c r="B46" s="333"/>
      <c r="C46" s="334"/>
      <c r="D46" s="334"/>
      <c r="E46" s="334"/>
      <c r="F46" s="334"/>
      <c r="G46" s="335"/>
      <c r="H46" s="42"/>
      <c r="I46" s="241"/>
      <c r="J46" s="1"/>
      <c r="K46" s="42"/>
    </row>
    <row r="47" spans="1:11" ht="18" hidden="1" customHeight="1">
      <c r="A47" s="42"/>
      <c r="B47" s="336"/>
      <c r="C47" s="337"/>
      <c r="D47" s="337"/>
      <c r="E47" s="337"/>
      <c r="F47" s="337"/>
      <c r="G47" s="338"/>
      <c r="H47" s="42"/>
      <c r="I47" s="241"/>
      <c r="J47" s="1"/>
      <c r="K47" s="42"/>
    </row>
    <row r="48" spans="1:11" ht="5.25" hidden="1" customHeight="1">
      <c r="A48" s="42"/>
      <c r="B48" s="42"/>
      <c r="C48" s="42"/>
      <c r="D48" s="42"/>
      <c r="E48" s="42"/>
      <c r="F48" s="42"/>
      <c r="G48" s="42"/>
      <c r="H48" s="42"/>
      <c r="I48" s="241"/>
      <c r="J48" s="1"/>
      <c r="K48" s="42"/>
    </row>
    <row r="49" spans="1:1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81" ht="12.9" customHeight="1"/>
    <row r="82" ht="12.9" customHeight="1"/>
    <row r="83" ht="12.9" customHeight="1"/>
    <row r="84" ht="12.9" customHeight="1"/>
    <row r="85" ht="12.9" customHeight="1"/>
    <row r="86" ht="12.9" customHeight="1"/>
    <row r="87" ht="12.9" customHeight="1"/>
    <row r="88" ht="12.9" customHeight="1"/>
    <row r="89" ht="12.9" customHeight="1"/>
    <row r="90" ht="12.9" customHeight="1"/>
    <row r="91" ht="12.9" customHeight="1"/>
    <row r="92" ht="12.9" customHeight="1"/>
    <row r="93" ht="12.9" customHeight="1"/>
    <row r="94" ht="12.9" customHeight="1"/>
    <row r="95" ht="12.9" customHeight="1"/>
    <row r="96" ht="12.9" customHeight="1"/>
    <row r="97" ht="12.9" customHeight="1"/>
    <row r="98" ht="12.9" customHeight="1"/>
    <row r="99" ht="12.9" customHeight="1"/>
    <row r="100" ht="12.9" customHeight="1"/>
    <row r="101" ht="12.9" customHeight="1"/>
    <row r="102" ht="12.9" customHeight="1"/>
    <row r="103" ht="12.9" customHeight="1"/>
    <row r="104" ht="12.9" customHeight="1"/>
    <row r="105" ht="12.9" customHeight="1"/>
    <row r="106" ht="12.9" customHeight="1"/>
    <row r="107" ht="12.9" customHeight="1"/>
    <row r="108" ht="12.9" customHeight="1"/>
    <row r="109" ht="12.9" customHeight="1"/>
    <row r="110" ht="12.9" customHeight="1"/>
    <row r="111" ht="12.9" customHeight="1"/>
    <row r="112" ht="12.9" customHeight="1"/>
    <row r="113" ht="12.9" customHeight="1"/>
    <row r="114" ht="12.9" customHeight="1"/>
    <row r="115" ht="12.9" customHeight="1"/>
    <row r="116" ht="12.9" customHeight="1"/>
    <row r="117" ht="12.9" customHeight="1"/>
    <row r="118" ht="12.9" customHeight="1"/>
    <row r="119" ht="12.9" customHeight="1"/>
    <row r="120" ht="12.9" customHeight="1"/>
    <row r="121" ht="12.9" customHeight="1"/>
    <row r="122" ht="12.9" customHeight="1"/>
    <row r="123" ht="12.9" customHeight="1"/>
    <row r="124" ht="12.9" customHeight="1"/>
    <row r="125" ht="12.9" customHeight="1"/>
    <row r="126" ht="12.9" customHeight="1"/>
    <row r="127" ht="12.9" customHeight="1"/>
    <row r="128" ht="12.9" customHeight="1"/>
    <row r="129" ht="12.9" customHeight="1"/>
    <row r="130" ht="12.9" customHeight="1"/>
    <row r="131" ht="12.9" customHeight="1"/>
    <row r="132" ht="12.9" customHeight="1"/>
    <row r="133" ht="12.9" customHeight="1"/>
    <row r="134" ht="12.9" customHeight="1"/>
    <row r="135" ht="12.9" customHeight="1"/>
    <row r="136" ht="12.9" customHeight="1"/>
    <row r="137" ht="12.9" customHeight="1"/>
    <row r="138" ht="12.9" customHeight="1"/>
    <row r="139" ht="12.9" customHeight="1"/>
    <row r="140" ht="12.9" customHeight="1"/>
    <row r="141" ht="12.9" customHeight="1"/>
    <row r="142" ht="12.9" customHeight="1"/>
    <row r="143" ht="12.9" customHeight="1"/>
    <row r="144" ht="12.9" customHeight="1"/>
    <row r="145" ht="12.9" customHeight="1"/>
    <row r="146" ht="12.9" customHeight="1"/>
    <row r="147" ht="16.5" customHeight="1"/>
    <row r="150" ht="15" customHeight="1"/>
    <row r="151" ht="9.75" customHeight="1"/>
    <row r="153" ht="12.75" customHeight="1"/>
    <row r="154" ht="12.75" customHeight="1"/>
    <row r="155" ht="12.75" customHeight="1"/>
  </sheetData>
  <sheetProtection formatCells="0" formatColumns="0" formatRows="0"/>
  <mergeCells count="9">
    <mergeCell ref="F30:G30"/>
    <mergeCell ref="B33:G36"/>
    <mergeCell ref="B40:G42"/>
    <mergeCell ref="B45:G47"/>
    <mergeCell ref="C2:I2"/>
    <mergeCell ref="F26:G26"/>
    <mergeCell ref="F27:G27"/>
    <mergeCell ref="F28:G28"/>
    <mergeCell ref="F29:G29"/>
  </mergeCells>
  <conditionalFormatting sqref="A9:W9 A13:AB13 A15:AB15 A17:AB17 A19:AB19 A11:AB11 H29:N29 A37:N37">
    <cfRule type="cellIs" dxfId="1" priority="13" stopIfTrue="1" operator="equal">
      <formula>0</formula>
    </cfRule>
  </conditionalFormatting>
  <conditionalFormatting sqref="U4:W4 U5 U6:W6 Z5:AB6 U3:AB3">
    <cfRule type="cellIs" dxfId="0" priority="12" stopIfTrue="1" operator="equal">
      <formula>0</formula>
    </cfRule>
  </conditionalFormatting>
  <dataValidations count="5">
    <dataValidation type="list" allowBlank="1" showInputMessage="1" showErrorMessage="1" sqref="D27:D30">
      <formula1>dryertype</formula1>
    </dataValidation>
    <dataValidation type="list" allowBlank="1" showInputMessage="1" showErrorMessage="1" sqref="C20:C23">
      <formula1>receiverlocation</formula1>
    </dataValidation>
    <dataValidation type="list" allowBlank="1" showInputMessage="1" showErrorMessage="1" sqref="C27:C30 E27:E30">
      <formula1>dryerlocation</formula1>
    </dataValidation>
    <dataValidation type="list" allowBlank="1" showInputMessage="1" showErrorMessage="1" sqref="H7:H16">
      <formula1>compcontrols</formula1>
    </dataValidation>
    <dataValidation type="list" allowBlank="1" showInputMessage="1" showErrorMessage="1" sqref="E7:E16">
      <formula1>compressortype</formula1>
    </dataValidation>
  </dataValidations>
  <printOptions horizontalCentered="1"/>
  <pageMargins left="0.2" right="0.2" top="0.5" bottom="0.25" header="0.3" footer="0.3"/>
  <pageSetup scale="76" fitToHeight="2" orientation="portrait" r:id="rId1"/>
  <rowBreaks count="1" manualBreakCount="1">
    <brk id="72" max="2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G74"/>
  <sheetViews>
    <sheetView topLeftCell="A4" workbookViewId="0">
      <selection activeCell="E29" sqref="E29"/>
    </sheetView>
  </sheetViews>
  <sheetFormatPr defaultRowHeight="14.4"/>
  <cols>
    <col min="1" max="1" width="47.88671875" customWidth="1"/>
    <col min="3" max="3" width="15.109375" customWidth="1"/>
    <col min="5" max="5" width="16" bestFit="1" customWidth="1"/>
    <col min="7" max="7" width="38.44140625" customWidth="1"/>
    <col min="8" max="8" width="28.33203125" customWidth="1"/>
  </cols>
  <sheetData>
    <row r="1" spans="1:7">
      <c r="E1" s="237" t="s">
        <v>317</v>
      </c>
    </row>
    <row r="2" spans="1:7" ht="15.6">
      <c r="A2" s="1" t="s">
        <v>49</v>
      </c>
      <c r="E2" s="237" t="s">
        <v>399</v>
      </c>
      <c r="G2" s="64"/>
    </row>
    <row r="3" spans="1:7" ht="15.6">
      <c r="A3" s="1" t="s">
        <v>47</v>
      </c>
      <c r="E3" s="237" t="s">
        <v>400</v>
      </c>
      <c r="G3" s="64"/>
    </row>
    <row r="4" spans="1:7" ht="15.6">
      <c r="A4" s="1" t="s">
        <v>48</v>
      </c>
      <c r="C4" s="1" t="s">
        <v>317</v>
      </c>
      <c r="E4" s="237" t="s">
        <v>401</v>
      </c>
      <c r="G4" s="64"/>
    </row>
    <row r="5" spans="1:7" ht="15.6">
      <c r="C5" s="1" t="s">
        <v>330</v>
      </c>
      <c r="E5" s="237" t="s">
        <v>402</v>
      </c>
      <c r="G5" s="64"/>
    </row>
    <row r="6" spans="1:7" ht="15.6">
      <c r="A6" s="1" t="s">
        <v>49</v>
      </c>
      <c r="C6" s="1" t="s">
        <v>331</v>
      </c>
      <c r="G6" s="64"/>
    </row>
    <row r="7" spans="1:7" ht="15.6">
      <c r="A7" s="1" t="s">
        <v>307</v>
      </c>
      <c r="C7" s="203" t="s">
        <v>332</v>
      </c>
      <c r="G7" s="64"/>
    </row>
    <row r="8" spans="1:7" ht="15.6">
      <c r="A8" s="1" t="s">
        <v>308</v>
      </c>
      <c r="G8" s="88"/>
    </row>
    <row r="9" spans="1:7" ht="15.6">
      <c r="C9" s="232" t="s">
        <v>317</v>
      </c>
      <c r="E9" s="232" t="s">
        <v>317</v>
      </c>
      <c r="G9" s="88"/>
    </row>
    <row r="10" spans="1:7" s="201" customFormat="1" ht="15.6">
      <c r="A10" s="1" t="s">
        <v>317</v>
      </c>
      <c r="C10" s="1" t="s">
        <v>347</v>
      </c>
      <c r="E10" s="261" t="s">
        <v>474</v>
      </c>
      <c r="G10" s="88"/>
    </row>
    <row r="11" spans="1:7" s="201" customFormat="1" ht="15.6">
      <c r="A11" s="1" t="s">
        <v>313</v>
      </c>
      <c r="C11" s="203" t="s">
        <v>348</v>
      </c>
      <c r="E11" s="232" t="s">
        <v>351</v>
      </c>
      <c r="G11" s="88"/>
    </row>
    <row r="12" spans="1:7" ht="15.6">
      <c r="A12" s="203" t="s">
        <v>314</v>
      </c>
      <c r="C12" s="203" t="s">
        <v>349</v>
      </c>
      <c r="E12" s="248" t="s">
        <v>475</v>
      </c>
      <c r="G12" s="88"/>
    </row>
    <row r="13" spans="1:7" ht="15.6">
      <c r="A13" s="203" t="s">
        <v>315</v>
      </c>
      <c r="C13" s="203" t="s">
        <v>350</v>
      </c>
      <c r="E13" s="232" t="s">
        <v>353</v>
      </c>
      <c r="G13" s="88"/>
    </row>
    <row r="14" spans="1:7" ht="15.6">
      <c r="A14" s="203" t="s">
        <v>316</v>
      </c>
      <c r="E14" s="248" t="s">
        <v>350</v>
      </c>
      <c r="G14" s="64"/>
    </row>
    <row r="15" spans="1:7" ht="15.6">
      <c r="G15" s="64"/>
    </row>
    <row r="16" spans="1:7">
      <c r="A16" t="s">
        <v>63</v>
      </c>
      <c r="C16" s="237" t="s">
        <v>317</v>
      </c>
    </row>
    <row r="17" spans="1:5">
      <c r="A17" t="s">
        <v>65</v>
      </c>
      <c r="C17" s="160" t="s">
        <v>404</v>
      </c>
      <c r="E17" s="232" t="s">
        <v>317</v>
      </c>
    </row>
    <row r="18" spans="1:5">
      <c r="A18" t="s">
        <v>64</v>
      </c>
      <c r="C18" s="160" t="s">
        <v>405</v>
      </c>
      <c r="E18" s="232" t="s">
        <v>357</v>
      </c>
    </row>
    <row r="19" spans="1:5">
      <c r="A19" t="s">
        <v>66</v>
      </c>
      <c r="C19" s="160" t="s">
        <v>406</v>
      </c>
      <c r="E19" s="232" t="s">
        <v>358</v>
      </c>
    </row>
    <row r="20" spans="1:5">
      <c r="A20" t="s">
        <v>67</v>
      </c>
    </row>
    <row r="21" spans="1:5">
      <c r="A21" s="114" t="s">
        <v>0</v>
      </c>
      <c r="C21" s="237" t="s">
        <v>317</v>
      </c>
      <c r="E21" s="232" t="s">
        <v>317</v>
      </c>
    </row>
    <row r="22" spans="1:5">
      <c r="A22" s="149" t="s">
        <v>49</v>
      </c>
      <c r="C22" s="237" t="s">
        <v>409</v>
      </c>
      <c r="E22" s="232" t="s">
        <v>380</v>
      </c>
    </row>
    <row r="23" spans="1:5">
      <c r="A23" s="179" t="s">
        <v>285</v>
      </c>
      <c r="C23" s="237" t="s">
        <v>411</v>
      </c>
      <c r="E23" s="232" t="s">
        <v>381</v>
      </c>
    </row>
    <row r="24" spans="1:5">
      <c r="A24" s="179" t="s">
        <v>292</v>
      </c>
      <c r="C24" s="237" t="s">
        <v>410</v>
      </c>
    </row>
    <row r="25" spans="1:5">
      <c r="A25" t="s">
        <v>139</v>
      </c>
      <c r="C25" s="237" t="s">
        <v>412</v>
      </c>
      <c r="E25" s="232" t="s">
        <v>317</v>
      </c>
    </row>
    <row r="26" spans="1:5" s="178" customFormat="1">
      <c r="A26" s="179" t="s">
        <v>286</v>
      </c>
      <c r="C26" s="179"/>
      <c r="E26" s="259" t="s">
        <v>382</v>
      </c>
    </row>
    <row r="27" spans="1:5" s="171" customFormat="1">
      <c r="A27" s="170" t="s">
        <v>277</v>
      </c>
      <c r="C27" s="179" t="s">
        <v>317</v>
      </c>
      <c r="E27" s="259" t="s">
        <v>383</v>
      </c>
    </row>
    <row r="28" spans="1:5">
      <c r="A28" t="s">
        <v>146</v>
      </c>
      <c r="C28" s="179" t="s">
        <v>414</v>
      </c>
      <c r="E28" s="259" t="s">
        <v>384</v>
      </c>
    </row>
    <row r="29" spans="1:5">
      <c r="A29" s="171" t="s">
        <v>279</v>
      </c>
      <c r="C29" s="179" t="s">
        <v>415</v>
      </c>
      <c r="E29" s="259" t="s">
        <v>350</v>
      </c>
    </row>
    <row r="30" spans="1:5">
      <c r="A30" t="s">
        <v>144</v>
      </c>
      <c r="C30" s="179"/>
      <c r="E30" s="237" t="s">
        <v>317</v>
      </c>
    </row>
    <row r="31" spans="1:5" s="149" customFormat="1">
      <c r="A31" s="178" t="s">
        <v>287</v>
      </c>
      <c r="C31" s="179" t="s">
        <v>317</v>
      </c>
      <c r="E31" s="1" t="s">
        <v>347</v>
      </c>
    </row>
    <row r="32" spans="1:5">
      <c r="A32" s="179" t="s">
        <v>288</v>
      </c>
      <c r="C32" s="179" t="s">
        <v>399</v>
      </c>
      <c r="E32" s="203" t="s">
        <v>348</v>
      </c>
    </row>
    <row r="33" spans="1:5" s="178" customFormat="1">
      <c r="A33" t="s">
        <v>143</v>
      </c>
      <c r="C33" s="179" t="s">
        <v>400</v>
      </c>
      <c r="E33" s="203" t="s">
        <v>387</v>
      </c>
    </row>
    <row r="34" spans="1:5">
      <c r="A34" s="179" t="s">
        <v>289</v>
      </c>
      <c r="C34" s="179" t="s">
        <v>314</v>
      </c>
      <c r="E34" s="203" t="s">
        <v>350</v>
      </c>
    </row>
    <row r="35" spans="1:5">
      <c r="A35" s="178" t="s">
        <v>156</v>
      </c>
      <c r="C35" s="179" t="s">
        <v>417</v>
      </c>
    </row>
    <row r="36" spans="1:5">
      <c r="A36" t="s">
        <v>145</v>
      </c>
      <c r="C36" s="179"/>
      <c r="E36" s="237" t="s">
        <v>317</v>
      </c>
    </row>
    <row r="37" spans="1:5">
      <c r="A37" t="s">
        <v>142</v>
      </c>
      <c r="C37" s="179" t="s">
        <v>317</v>
      </c>
      <c r="E37" s="160" t="s">
        <v>390</v>
      </c>
    </row>
    <row r="38" spans="1:5">
      <c r="A38" s="178" t="s">
        <v>290</v>
      </c>
      <c r="C38" s="179" t="s">
        <v>422</v>
      </c>
      <c r="E38" s="160" t="s">
        <v>391</v>
      </c>
    </row>
    <row r="39" spans="1:5">
      <c r="A39" t="s">
        <v>141</v>
      </c>
      <c r="C39" s="179" t="s">
        <v>424</v>
      </c>
      <c r="E39" s="160" t="s">
        <v>392</v>
      </c>
    </row>
    <row r="40" spans="1:5">
      <c r="A40" t="s">
        <v>140</v>
      </c>
      <c r="C40" s="179" t="s">
        <v>425</v>
      </c>
    </row>
    <row r="41" spans="1:5">
      <c r="A41" s="178" t="s">
        <v>291</v>
      </c>
      <c r="C41" s="179" t="s">
        <v>395</v>
      </c>
      <c r="E41" s="237" t="s">
        <v>317</v>
      </c>
    </row>
    <row r="42" spans="1:5">
      <c r="A42" s="171" t="s">
        <v>278</v>
      </c>
      <c r="E42" s="237" t="s">
        <v>394</v>
      </c>
    </row>
    <row r="43" spans="1:5">
      <c r="A43" t="s">
        <v>33</v>
      </c>
      <c r="C43" s="179" t="s">
        <v>317</v>
      </c>
      <c r="E43" s="237" t="s">
        <v>351</v>
      </c>
    </row>
    <row r="44" spans="1:5">
      <c r="C44" s="179" t="s">
        <v>426</v>
      </c>
      <c r="E44" s="237" t="s">
        <v>352</v>
      </c>
    </row>
    <row r="45" spans="1:5" s="171" customFormat="1">
      <c r="C45" s="179" t="s">
        <v>427</v>
      </c>
      <c r="E45" s="237" t="s">
        <v>353</v>
      </c>
    </row>
    <row r="46" spans="1:5">
      <c r="C46" s="179" t="s">
        <v>350</v>
      </c>
      <c r="E46" s="237" t="s">
        <v>395</v>
      </c>
    </row>
    <row r="48" spans="1:5">
      <c r="C48" s="179" t="s">
        <v>317</v>
      </c>
      <c r="E48" s="179" t="s">
        <v>317</v>
      </c>
    </row>
    <row r="49" spans="3:5">
      <c r="C49" s="179" t="s">
        <v>430</v>
      </c>
      <c r="E49" s="179" t="s">
        <v>433</v>
      </c>
    </row>
    <row r="50" spans="3:5">
      <c r="C50" s="179" t="s">
        <v>431</v>
      </c>
      <c r="E50" s="179" t="s">
        <v>434</v>
      </c>
    </row>
    <row r="51" spans="3:5">
      <c r="C51" s="179" t="s">
        <v>314</v>
      </c>
      <c r="E51" s="179" t="s">
        <v>332</v>
      </c>
    </row>
    <row r="53" spans="3:5">
      <c r="C53" s="179" t="s">
        <v>317</v>
      </c>
      <c r="E53" s="179" t="s">
        <v>317</v>
      </c>
    </row>
    <row r="54" spans="3:5">
      <c r="C54" s="179" t="s">
        <v>437</v>
      </c>
      <c r="E54" s="179" t="s">
        <v>450</v>
      </c>
    </row>
    <row r="55" spans="3:5">
      <c r="C55" s="179" t="s">
        <v>438</v>
      </c>
      <c r="E55" s="179" t="s">
        <v>446</v>
      </c>
    </row>
    <row r="56" spans="3:5">
      <c r="C56" s="179" t="s">
        <v>439</v>
      </c>
      <c r="E56" s="179" t="s">
        <v>447</v>
      </c>
    </row>
    <row r="57" spans="3:5">
      <c r="C57" s="179" t="s">
        <v>440</v>
      </c>
      <c r="E57" s="179" t="s">
        <v>448</v>
      </c>
    </row>
    <row r="58" spans="3:5">
      <c r="C58" s="179" t="s">
        <v>441</v>
      </c>
      <c r="E58" s="179" t="s">
        <v>449</v>
      </c>
    </row>
    <row r="59" spans="3:5">
      <c r="C59" s="179" t="s">
        <v>350</v>
      </c>
      <c r="E59" s="179" t="s">
        <v>451</v>
      </c>
    </row>
    <row r="60" spans="3:5">
      <c r="E60" s="179" t="s">
        <v>350</v>
      </c>
    </row>
    <row r="62" spans="3:5">
      <c r="C62" s="179" t="s">
        <v>317</v>
      </c>
      <c r="E62" s="179" t="s">
        <v>317</v>
      </c>
    </row>
    <row r="63" spans="3:5">
      <c r="C63" s="179" t="s">
        <v>452</v>
      </c>
      <c r="E63" s="252">
        <v>1</v>
      </c>
    </row>
    <row r="64" spans="3:5">
      <c r="C64" s="179" t="s">
        <v>453</v>
      </c>
      <c r="E64" s="252">
        <v>0.75</v>
      </c>
    </row>
    <row r="65" spans="3:5">
      <c r="C65" s="179" t="s">
        <v>353</v>
      </c>
      <c r="E65" s="252">
        <v>0.5</v>
      </c>
    </row>
    <row r="66" spans="3:5">
      <c r="C66" s="179" t="s">
        <v>420</v>
      </c>
      <c r="E66" s="253" t="s">
        <v>458</v>
      </c>
    </row>
    <row r="67" spans="3:5">
      <c r="C67" s="179" t="s">
        <v>454</v>
      </c>
    </row>
    <row r="68" spans="3:5">
      <c r="C68" s="179" t="s">
        <v>350</v>
      </c>
    </row>
    <row r="69" spans="3:5">
      <c r="E69" s="179" t="s">
        <v>317</v>
      </c>
    </row>
    <row r="70" spans="3:5">
      <c r="E70" s="179" t="s">
        <v>472</v>
      </c>
    </row>
    <row r="71" spans="3:5">
      <c r="E71" s="179" t="s">
        <v>473</v>
      </c>
    </row>
    <row r="72" spans="3:5">
      <c r="E72" s="179" t="s">
        <v>353</v>
      </c>
    </row>
    <row r="73" spans="3:5">
      <c r="E73" s="179" t="s">
        <v>420</v>
      </c>
    </row>
    <row r="74" spans="3:5">
      <c r="E74" s="179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48</vt:i4>
      </vt:variant>
    </vt:vector>
  </HeadingPairs>
  <TitlesOfParts>
    <vt:vector size="60" baseType="lpstr">
      <vt:lpstr>Welcome</vt:lpstr>
      <vt:lpstr>General Facility Info</vt:lpstr>
      <vt:lpstr>Compressed Air</vt:lpstr>
      <vt:lpstr>Sheet1</vt:lpstr>
      <vt:lpstr>Pilot Program</vt:lpstr>
      <vt:lpstr>Refrigeration</vt:lpstr>
      <vt:lpstr>Motors</vt:lpstr>
      <vt:lpstr>HVAC</vt:lpstr>
      <vt:lpstr>Lists</vt:lpstr>
      <vt:lpstr>Summary</vt:lpstr>
      <vt:lpstr>Avoided Costs and Load Shapes</vt:lpstr>
      <vt:lpstr>Sheet4</vt:lpstr>
      <vt:lpstr>agelist</vt:lpstr>
      <vt:lpstr>appstatuslist</vt:lpstr>
      <vt:lpstr>buildingtypelist</vt:lpstr>
      <vt:lpstr>buildingtypelist1</vt:lpstr>
      <vt:lpstr>buildingtypelist2</vt:lpstr>
      <vt:lpstr>buildingtypelist3</vt:lpstr>
      <vt:lpstr>CommercialAC</vt:lpstr>
      <vt:lpstr>compcontrols</vt:lpstr>
      <vt:lpstr>compressortype</vt:lpstr>
      <vt:lpstr>CondenserControl</vt:lpstr>
      <vt:lpstr>condensertype</vt:lpstr>
      <vt:lpstr>controllist</vt:lpstr>
      <vt:lpstr>controllist1</vt:lpstr>
      <vt:lpstr>controllist2</vt:lpstr>
      <vt:lpstr>ControlStrat</vt:lpstr>
      <vt:lpstr>Doors</vt:lpstr>
      <vt:lpstr>dryerlocation</vt:lpstr>
      <vt:lpstr>dryertype</vt:lpstr>
      <vt:lpstr>EvapDefrost</vt:lpstr>
      <vt:lpstr>EvapDefrostControl</vt:lpstr>
      <vt:lpstr>EvapFanControl</vt:lpstr>
      <vt:lpstr>HeatSource</vt:lpstr>
      <vt:lpstr>LoadingPercent</vt:lpstr>
      <vt:lpstr>meterlist</vt:lpstr>
      <vt:lpstr>meterlist1</vt:lpstr>
      <vt:lpstr>MotorControl</vt:lpstr>
      <vt:lpstr>MotorService</vt:lpstr>
      <vt:lpstr>oilcooling</vt:lpstr>
      <vt:lpstr>Ownerlist2</vt:lpstr>
      <vt:lpstr>OwnOrLease</vt:lpstr>
      <vt:lpstr>'General Facility Info'!Print_Area</vt:lpstr>
      <vt:lpstr>HVAC!Print_Area</vt:lpstr>
      <vt:lpstr>Motors!Print_Area</vt:lpstr>
      <vt:lpstr>'Pilot Program'!Print_Area</vt:lpstr>
      <vt:lpstr>Welcome!Print_Area</vt:lpstr>
      <vt:lpstr>PumpControl</vt:lpstr>
      <vt:lpstr>Purger</vt:lpstr>
      <vt:lpstr>ratelist</vt:lpstr>
      <vt:lpstr>ratelist1</vt:lpstr>
      <vt:lpstr>receiverlocation</vt:lpstr>
      <vt:lpstr>refrigcompcontroltype</vt:lpstr>
      <vt:lpstr>refrigcomptype</vt:lpstr>
      <vt:lpstr>statuslist</vt:lpstr>
      <vt:lpstr>temptype</vt:lpstr>
      <vt:lpstr>tenantlist</vt:lpstr>
      <vt:lpstr>UnderfloorHeat</vt:lpstr>
      <vt:lpstr>YesNo</vt:lpstr>
      <vt:lpstr>yesnolist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Pilant</dc:creator>
  <cp:lastModifiedBy>rst0304</cp:lastModifiedBy>
  <cp:lastPrinted>2013-09-19T15:13:53Z</cp:lastPrinted>
  <dcterms:created xsi:type="dcterms:W3CDTF">2009-09-25T19:46:30Z</dcterms:created>
  <dcterms:modified xsi:type="dcterms:W3CDTF">2016-06-10T21:59:06Z</dcterms:modified>
</cp:coreProperties>
</file>